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lesh Dattatray Sonawane\"/>
    </mc:Choice>
  </mc:AlternateContent>
  <xr:revisionPtr revIDLastSave="0" documentId="13_ncr:1_{ECA0E089-3C84-48D5-9D0E-1D17FACA014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6" i="4" l="1"/>
  <c r="P24" i="4"/>
  <c r="P23" i="4"/>
  <c r="P21" i="4"/>
  <c r="Q8" i="4" l="1"/>
  <c r="Q7" i="4"/>
  <c r="H21" i="4"/>
  <c r="H31" i="4"/>
  <c r="Q12" i="4" l="1"/>
  <c r="P12" i="4"/>
  <c r="P11" i="4"/>
  <c r="Q11" i="4" s="1"/>
  <c r="Q10" i="4"/>
  <c r="P10" i="4"/>
  <c r="P9" i="4"/>
  <c r="Q9" i="4" s="1"/>
  <c r="P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<sst xmlns="http://schemas.openxmlformats.org/spreadsheetml/2006/main" count="30" uniqueCount="27">
  <si>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</si>
  <si>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</si>
  <si>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</si>
  <si>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</si>
  <si>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</si>
  <si>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</si>
  <si>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</si>
  <si>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</si>
  <si>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</si>
  <si>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</si>
  <si>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</si>
  <si>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</si>
  <si>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</si>
  <si>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Flat No. 702, 7th Floor, Wing - A, Ekta Greenvile , Village - Pathardi, Taluka - Nashik,</t>
  </si>
  <si>
    <t>ca</t>
  </si>
  <si>
    <t>agreemetn -  2020</t>
  </si>
  <si>
    <t>av</t>
  </si>
  <si>
    <t>sd</t>
  </si>
  <si>
    <t>rd</t>
  </si>
  <si>
    <t>bv</t>
  </si>
  <si>
    <t>part oc- 2012</t>
  </si>
  <si>
    <t>rate</t>
  </si>
  <si>
    <t>fmv</t>
  </si>
  <si>
    <t>07.03.22</t>
  </si>
  <si>
    <t>30.06.22</t>
  </si>
  <si>
    <t>mca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</si>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</sst>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430301</xdr:colOff>
      <xdr:row>29</xdr:row>
      <xdr:rowOff>96008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B2A447-BF29-4FB6-80F3-992FC357C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12701" cy="54300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240115</xdr:colOff>
      <xdr:row>43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F72E4-F258-4000-A692-3C5D0B3F8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260915" cy="7220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582978</xdr:colOff>
      <xdr:row>35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ED9748-5DD5-4E78-BCB6-0B80DDF5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94178" cy="66493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183042</xdr:colOff>
      <xdr:row>43</xdr:row>
      <xdr:rowOff>67755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87E06-A45C-43EA-8F16-5824FBDE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13442" cy="77353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191973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9EB1D-A693-4867-BDAF-3B3413F5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55173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785C1-40D7-402C-B428-701C2031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842A5-B1BE-4411-9EF9-33695B45E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1075</v>
      </c>
      <c r="C2" s="4">
        <f>B2*1.2</f>
        <v>1290</v>
      </c>
      <c r="D2" s="4">
        <f t="shared" ref="D2:D13" si="2">C2*1.2</f>
        <v>1548</v>
      </c>
      <c r="E2" s="5">
        <f t="shared" ref="E2:E13" si="3">R2</f>
        <v>5920000</v>
      </c>
      <c r="F2" s="15">
        <f t="shared" ref="F2:F13" si="4">ROUND((E2/B2),0)</f>
        <v>5507</v>
      </c>
      <c r="G2" s="10">
        <f t="shared" ref="G2:G13" si="5">ROUND((E2/C2),0)</f>
        <v>4589</v>
      </c>
      <c r="H2" s="10">
        <f t="shared" ref="H2:H13" si="6">ROUND((E2/D2),0)</f>
        <v>3824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1075</v>
      </c>
      <c r="R2" s="2">
        <v>5920000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1104</v>
      </c>
      <c r="C3" s="4">
        <f t="shared" ref="C3:C15" si="9">B3*1.2</f>
        <v>1324.8</v>
      </c>
      <c r="D3" s="4">
        <f t="shared" si="2"/>
        <v>1589.76</v>
      </c>
      <c r="E3" s="5">
        <f t="shared" si="3"/>
        <v>5600000</v>
      </c>
      <c r="F3" s="15">
        <f t="shared" si="4"/>
        <v>5072</v>
      </c>
      <c r="G3" s="10">
        <f t="shared" si="5"/>
        <v>4227</v>
      </c>
      <c r="H3" s="10">
        <f t="shared" si="6"/>
        <v>3523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1104</v>
      </c>
      <c r="R3" s="2">
        <v>5600000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932</v>
      </c>
      <c r="C4" s="4">
        <f t="shared" si="9"/>
        <v>1118.3999999999999</v>
      </c>
      <c r="D4" s="4">
        <f t="shared" si="2"/>
        <v>1342.0799999999997</v>
      </c>
      <c r="E4" s="5">
        <f t="shared" si="3"/>
        <v>6121000</v>
      </c>
      <c r="F4" s="10">
        <f t="shared" si="4"/>
        <v>6568</v>
      </c>
      <c r="G4" s="10">
        <f t="shared" si="5"/>
        <v>5473</v>
      </c>
      <c r="H4" s="10">
        <f t="shared" si="6"/>
        <v>4561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932</v>
      </c>
      <c r="R4" s="2">
        <v>6121000</v>
      </c>
      <c r="S4" s="8"/>
      <c r="T4" s="8"/>
    </row>
    <row r="5" spans="1:20" x14ac:dyDescent="0.25">
      <c r="A5" s="4">
        <f t="shared" si="0"/>
        <v>0</v>
      </c>
      <c r="B5" s="4">
        <f t="shared" si="1"/>
        <v>920.83333333333337</v>
      </c>
      <c r="C5" s="4">
        <f t="shared" si="9"/>
        <v>1105</v>
      </c>
      <c r="D5" s="4">
        <f t="shared" si="2"/>
        <v>1326</v>
      </c>
      <c r="E5" s="5">
        <f t="shared" si="3"/>
        <v>5800000</v>
      </c>
      <c r="F5" s="15">
        <f t="shared" si="4"/>
        <v>6299</v>
      </c>
      <c r="G5" s="10">
        <f t="shared" si="5"/>
        <v>5249</v>
      </c>
      <c r="H5" s="10">
        <f t="shared" si="6"/>
        <v>4374</v>
      </c>
      <c r="I5" s="4" t="e">
        <f>#REF!</f>
        <v>#REF!</v>
      </c>
      <c r="J5" s="4">
        <f t="shared" si="7"/>
        <v>0</v>
      </c>
      <c r="O5">
        <v>0</v>
      </c>
      <c r="P5">
        <v>1105</v>
      </c>
      <c r="Q5">
        <f t="shared" ref="Q5:Q12" si="10">P5/1.2</f>
        <v>920.83333333333337</v>
      </c>
      <c r="R5" s="2">
        <v>5800000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1000</v>
      </c>
      <c r="C6" s="4">
        <f t="shared" si="9"/>
        <v>1200</v>
      </c>
      <c r="D6" s="4">
        <f t="shared" si="2"/>
        <v>1440</v>
      </c>
      <c r="E6" s="5">
        <f t="shared" si="3"/>
        <v>4500000</v>
      </c>
      <c r="F6" s="10">
        <f t="shared" si="4"/>
        <v>4500</v>
      </c>
      <c r="G6" s="10">
        <f t="shared" si="5"/>
        <v>3750</v>
      </c>
      <c r="H6" s="10">
        <f t="shared" si="6"/>
        <v>3125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1000</v>
      </c>
      <c r="R6" s="2">
        <v>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672.07942800000001</v>
      </c>
      <c r="C7" s="4">
        <f t="shared" si="9"/>
        <v>806.49531360000003</v>
      </c>
      <c r="D7" s="4">
        <f t="shared" si="2"/>
        <v>967.79437631999997</v>
      </c>
      <c r="E7" s="5">
        <f t="shared" si="3"/>
        <v>2586794</v>
      </c>
      <c r="F7" s="10">
        <f t="shared" si="4"/>
        <v>3849</v>
      </c>
      <c r="G7" s="10">
        <f t="shared" si="5"/>
        <v>3207</v>
      </c>
      <c r="H7" s="10">
        <f t="shared" si="6"/>
        <v>2673</v>
      </c>
      <c r="I7" s="4" t="e">
        <f>#REF!</f>
        <v>#REF!</v>
      </c>
      <c r="J7" s="4" t="str">
        <f t="shared" si="7"/>
        <v>07.03.22</v>
      </c>
      <c r="O7">
        <v>0</v>
      </c>
      <c r="P7">
        <f t="shared" si="8"/>
        <v>0</v>
      </c>
      <c r="Q7">
        <f>64.77*10.3764</f>
        <v>672.07942800000001</v>
      </c>
      <c r="R7" s="2">
        <v>2586794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844.22052000000008</v>
      </c>
      <c r="C8" s="4">
        <f t="shared" si="9"/>
        <v>1013.0646240000001</v>
      </c>
      <c r="D8" s="4">
        <f t="shared" si="2"/>
        <v>1215.6775488000001</v>
      </c>
      <c r="E8" s="5">
        <f t="shared" si="3"/>
        <v>4000000</v>
      </c>
      <c r="F8" s="15">
        <f t="shared" si="4"/>
        <v>4738</v>
      </c>
      <c r="G8" s="10">
        <f t="shared" si="5"/>
        <v>3948</v>
      </c>
      <c r="H8" s="10">
        <f t="shared" si="6"/>
        <v>3290</v>
      </c>
      <c r="I8" s="4" t="e">
        <f>#REF!</f>
        <v>#REF!</v>
      </c>
      <c r="J8" s="4" t="str">
        <f t="shared" si="7"/>
        <v>30.06.22</v>
      </c>
      <c r="O8">
        <v>0</v>
      </c>
      <c r="P8">
        <f t="shared" si="8"/>
        <v>0</v>
      </c>
      <c r="Q8">
        <f>78.43*10.764</f>
        <v>844.22052000000008</v>
      </c>
      <c r="R8" s="2">
        <v>4000000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1033</v>
      </c>
    </row>
    <row r="20" spans="7:24" x14ac:dyDescent="0.25">
      <c r="G20" t="s">
        <v>21</v>
      </c>
      <c r="H20">
        <v>5000</v>
      </c>
    </row>
    <row r="21" spans="7:24" x14ac:dyDescent="0.25">
      <c r="G21" t="s">
        <v>22</v>
      </c>
      <c r="H21">
        <f>H20*H19</f>
        <v>5165000</v>
      </c>
      <c r="O21" t="s">
        <v>25</v>
      </c>
      <c r="P21">
        <f>1022-P22</f>
        <v>834</v>
      </c>
    </row>
    <row r="22" spans="7:24" x14ac:dyDescent="0.25">
      <c r="G22" s="6"/>
      <c r="H22" s="6"/>
      <c r="O22" t="s">
        <v>26</v>
      </c>
      <c r="P22">
        <v>188</v>
      </c>
    </row>
    <row r="23" spans="7:24" x14ac:dyDescent="0.25">
      <c r="P23">
        <f>P22+P21</f>
        <v>1022</v>
      </c>
    </row>
    <row r="24" spans="7:24" x14ac:dyDescent="0.25">
      <c r="P24" s="11">
        <f>P23*1.35</f>
        <v>1379.7</v>
      </c>
      <c r="Q24" s="11"/>
      <c r="R24" s="13"/>
      <c r="T24" s="11"/>
      <c r="U24" s="11"/>
      <c r="V24" s="11"/>
      <c r="W24" s="11"/>
      <c r="X24" s="11"/>
    </row>
    <row r="25" spans="7:24" x14ac:dyDescent="0.25">
      <c r="P25" s="11">
        <v>5500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>
        <f>P25*P24</f>
        <v>7588350</v>
      </c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I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4000000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17</v>
      </c>
      <c r="H29">
        <v>120000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18</v>
      </c>
      <c r="H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G31" t="s">
        <v>19</v>
      </c>
      <c r="H31">
        <f>SUM(H28:H30)</f>
        <v>4150000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2024-02-28T10:13:01Z</dcterms:modified>
</cp:coreProperties>
</file>