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628DAA5-9630-4AA6-829B-59D8C414E60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6" sheetId="11" r:id="rId2"/>
    <sheet name="Sheet1" sheetId="6" r:id="rId3"/>
    <sheet name="Sheet2" sheetId="7" r:id="rId4"/>
    <sheet name="Sheet3" sheetId="8" r:id="rId5"/>
    <sheet name="Sheet4" sheetId="9" r:id="rId6"/>
    <sheet name="Sheet5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" i="5" l="1"/>
  <c r="J9" i="5" s="1"/>
  <c r="J11" i="5" s="1"/>
  <c r="I20" i="5"/>
  <c r="I19" i="5"/>
  <c r="I17" i="5"/>
  <c r="B8" i="5"/>
  <c r="I16" i="5"/>
  <c r="G36" i="5" l="1"/>
  <c r="I36" i="5"/>
  <c r="G39" i="5"/>
  <c r="I34" i="5" l="1"/>
  <c r="I37" i="5" l="1"/>
  <c r="H34" i="5"/>
  <c r="J43" i="5"/>
  <c r="K43" i="5" s="1"/>
  <c r="G43" i="5"/>
  <c r="G40" i="5"/>
  <c r="I35" i="5"/>
  <c r="I33" i="5"/>
  <c r="J42" i="5"/>
  <c r="K42" i="5" s="1"/>
  <c r="G42" i="5"/>
  <c r="J41" i="5"/>
  <c r="K41" i="5" s="1"/>
  <c r="G41" i="5"/>
  <c r="J40" i="5"/>
  <c r="J39" i="5"/>
  <c r="K39" i="5" s="1"/>
  <c r="H37" i="5"/>
  <c r="G37" i="5"/>
  <c r="H36" i="5"/>
  <c r="H35" i="5"/>
  <c r="G35" i="5"/>
  <c r="G34" i="5"/>
  <c r="H33" i="5"/>
  <c r="G33" i="5"/>
  <c r="K5" i="5"/>
  <c r="L5" i="5" s="1"/>
  <c r="B18" i="5"/>
  <c r="B11" i="5"/>
  <c r="B6" i="5"/>
  <c r="B12" i="5" l="1"/>
  <c r="B13" i="5" s="1"/>
  <c r="B15" i="5" s="1"/>
  <c r="B20" i="5" s="1"/>
  <c r="B25" i="5" s="1"/>
  <c r="B7" i="5"/>
  <c r="K40" i="5"/>
  <c r="B23" i="5" l="1"/>
  <c r="B22" i="5"/>
  <c r="B21" i="5"/>
</calcChain>
</file>

<file path=xl/sharedStrings.xml><?xml version="1.0" encoding="utf-8"?>
<sst xmlns="http://schemas.openxmlformats.org/spreadsheetml/2006/main" count="29" uniqueCount="28">
  <si>
    <t>Value</t>
  </si>
  <si>
    <t>Con. Year</t>
  </si>
  <si>
    <t>Area</t>
  </si>
  <si>
    <t>Agreement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</si>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</sst>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43" fontId="0" fillId="0" borderId="0" xfId="0" applyNumberFormat="1"/>
    <xf numFmtId="0" fontId="0" fillId="0" borderId="1" xfId="0" applyBorder="1"/>
    <xf numFmtId="0" fontId="0" fillId="2" borderId="1" xfId="0" applyFill="1" applyBorder="1"/>
    <xf numFmtId="43" fontId="0" fillId="0" borderId="1" xfId="0" applyNumberFormat="1" applyBorder="1"/>
    <xf numFmtId="10" fontId="0" fillId="0" borderId="1" xfId="0" applyNumberFormat="1" applyBorder="1"/>
    <xf numFmtId="43" fontId="0" fillId="2" borderId="1" xfId="0" applyNumberFormat="1" applyFill="1" applyBorder="1"/>
    <xf numFmtId="0" fontId="2" fillId="0" borderId="1" xfId="0" applyFont="1" applyBorder="1"/>
    <xf numFmtId="0" fontId="3" fillId="0" borderId="0" xfId="0" applyFont="1"/>
    <xf numFmtId="0" fontId="4" fillId="0" borderId="0" xfId="0" applyFont="1"/>
    <xf numFmtId="0" fontId="1" fillId="0" borderId="1" xfId="0" applyFont="1" applyBorder="1"/>
    <xf numFmtId="0" fontId="5" fillId="0" borderId="0" xfId="0" applyFont="1"/>
    <xf numFmtId="0" fontId="0" fillId="0" borderId="2" xfId="0" applyBorder="1"/>
    <xf numFmtId="0" fontId="6" fillId="2" borderId="1" xfId="0" applyFont="1" applyFill="1" applyBorder="1"/>
    <xf numFmtId="43" fontId="6" fillId="2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96880</xdr:colOff>
      <xdr:row>41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86A442-1A8C-4A24-BBE9-17FBAA316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79280" cy="7868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601690</xdr:colOff>
      <xdr:row>40</xdr:row>
      <xdr:rowOff>105853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FA1BB3-0053-42FA-95D4-A7DF401CA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74490" cy="7725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468917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91797E-FF79-4E8B-A506-4C74E703F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08917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268609</xdr:colOff>
      <xdr:row>43</xdr:row>
      <xdr:rowOff>115459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4D4DDB-A55A-499D-8842-5EEF9727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79809" cy="8306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2:M43"/>
  <sheetViews>
    <sheetView tabSelected="1" workbookViewId="0">
      <selection activeCell="E23" sqref="E23"/>
    </sheetView>
  </sheetViews>
  <sheetFormatPr defaultRowHeight="15" x14ac:dyDescent="0.25"/>
  <cols>
    <col min="1" max="1" width="28.42578125" bestFit="1" customWidth="1"/>
    <col min="2" max="4" width="14.28515625" bestFit="1" customWidth="1"/>
    <col min="5" max="5" width="10" bestFit="1" customWidth="1"/>
    <col min="6" max="6" width="14.28515625" bestFit="1" customWidth="1"/>
    <col min="9" max="9" width="16.7109375" bestFit="1" customWidth="1"/>
  </cols>
  <sheetData>
    <row r="2" spans="1:12" x14ac:dyDescent="0.25">
      <c r="A2" s="12"/>
      <c r="B2" s="12"/>
      <c r="C2" s="12"/>
    </row>
    <row r="3" spans="1:12" x14ac:dyDescent="0.25">
      <c r="A3" s="2" t="s">
        <v>19</v>
      </c>
      <c r="B3" s="2"/>
      <c r="C3" s="2"/>
      <c r="D3" s="2"/>
    </row>
    <row r="4" spans="1:12" x14ac:dyDescent="0.25">
      <c r="A4" s="2" t="s">
        <v>5</v>
      </c>
      <c r="B4" s="2">
        <v>2024</v>
      </c>
      <c r="C4" s="2"/>
      <c r="D4" s="2"/>
      <c r="I4" s="2" t="s">
        <v>1</v>
      </c>
      <c r="J4" s="2"/>
      <c r="K4" s="2"/>
      <c r="L4" s="2"/>
    </row>
    <row r="5" spans="1:12" x14ac:dyDescent="0.25">
      <c r="A5" s="2" t="s">
        <v>6</v>
      </c>
      <c r="B5" s="2">
        <v>2011</v>
      </c>
      <c r="C5" s="2"/>
      <c r="D5" s="2"/>
      <c r="I5" s="2">
        <v>2011</v>
      </c>
      <c r="J5" s="2">
        <v>2024</v>
      </c>
      <c r="K5" s="2">
        <f>J5-I5</f>
        <v>13</v>
      </c>
      <c r="L5" s="2">
        <f>K5-60</f>
        <v>-47</v>
      </c>
    </row>
    <row r="6" spans="1:12" x14ac:dyDescent="0.25">
      <c r="A6" s="2" t="s">
        <v>7</v>
      </c>
      <c r="B6" s="2">
        <f>B4-B5</f>
        <v>13</v>
      </c>
      <c r="C6" s="2"/>
      <c r="D6" s="2"/>
      <c r="I6" s="2" t="s">
        <v>3</v>
      </c>
      <c r="J6" s="2"/>
      <c r="K6" s="2"/>
    </row>
    <row r="7" spans="1:12" x14ac:dyDescent="0.25">
      <c r="A7" s="2"/>
      <c r="B7" s="2">
        <f>B6-60</f>
        <v>-47</v>
      </c>
      <c r="C7" s="2"/>
      <c r="D7" s="2"/>
      <c r="I7" s="2" t="s">
        <v>27</v>
      </c>
      <c r="J7" s="2" t="s">
        <v>26</v>
      </c>
      <c r="K7" s="2"/>
    </row>
    <row r="8" spans="1:12" x14ac:dyDescent="0.25">
      <c r="A8" s="2" t="s">
        <v>8</v>
      </c>
      <c r="B8" s="4">
        <f>375*2500</f>
        <v>937500</v>
      </c>
      <c r="C8" s="4"/>
      <c r="D8" s="2"/>
      <c r="I8" s="2"/>
      <c r="J8">
        <f>41.82*10.764</f>
        <v>450.15047999999996</v>
      </c>
      <c r="K8" s="2"/>
    </row>
    <row r="9" spans="1:12" x14ac:dyDescent="0.25">
      <c r="A9" s="2" t="s">
        <v>9</v>
      </c>
      <c r="B9" s="2"/>
      <c r="C9" s="2"/>
      <c r="D9" s="2"/>
      <c r="I9" s="2"/>
      <c r="J9" s="2">
        <f>J8*1.2</f>
        <v>540.18057599999997</v>
      </c>
      <c r="K9" s="2"/>
    </row>
    <row r="10" spans="1:12" x14ac:dyDescent="0.25">
      <c r="A10" s="2"/>
      <c r="B10" s="2"/>
      <c r="C10" s="2"/>
      <c r="D10" s="2"/>
      <c r="I10" s="7"/>
      <c r="J10" s="2">
        <v>5600</v>
      </c>
      <c r="K10" s="2"/>
    </row>
    <row r="11" spans="1:12" x14ac:dyDescent="0.25">
      <c r="A11" s="2" t="s">
        <v>10</v>
      </c>
      <c r="B11" s="2">
        <f>100-10</f>
        <v>90</v>
      </c>
      <c r="C11" s="2"/>
      <c r="D11" s="2"/>
      <c r="I11" s="7"/>
      <c r="J11" s="2">
        <f>J10*J9</f>
        <v>3025011.2256</v>
      </c>
      <c r="K11" s="2"/>
    </row>
    <row r="12" spans="1:12" x14ac:dyDescent="0.25">
      <c r="A12" s="2" t="s">
        <v>11</v>
      </c>
      <c r="B12" s="2">
        <f>B11*B6/60</f>
        <v>19.5</v>
      </c>
      <c r="C12" s="2"/>
      <c r="D12" s="2"/>
    </row>
    <row r="13" spans="1:12" x14ac:dyDescent="0.25">
      <c r="A13" s="2"/>
      <c r="B13" s="5">
        <f>B12%</f>
        <v>0.19500000000000001</v>
      </c>
      <c r="C13" s="5"/>
      <c r="D13" s="2"/>
    </row>
    <row r="14" spans="1:12" x14ac:dyDescent="0.25">
      <c r="A14" s="2"/>
      <c r="B14" s="2"/>
      <c r="C14" s="2"/>
      <c r="D14" s="2"/>
      <c r="I14" t="s">
        <v>27</v>
      </c>
    </row>
    <row r="15" spans="1:12" x14ac:dyDescent="0.25">
      <c r="A15" s="2" t="s">
        <v>12</v>
      </c>
      <c r="B15" s="4">
        <f>ROUND((B8*B13),0)</f>
        <v>182813</v>
      </c>
      <c r="C15" s="4"/>
      <c r="D15" s="2"/>
      <c r="I15">
        <v>333</v>
      </c>
      <c r="J15">
        <v>21</v>
      </c>
    </row>
    <row r="16" spans="1:12" x14ac:dyDescent="0.25">
      <c r="A16" s="2" t="s">
        <v>2</v>
      </c>
      <c r="B16" s="4">
        <v>450</v>
      </c>
      <c r="C16" s="4"/>
      <c r="D16" s="2"/>
      <c r="I16">
        <f>I15+J15</f>
        <v>354</v>
      </c>
    </row>
    <row r="17" spans="1:12" x14ac:dyDescent="0.25">
      <c r="A17" s="2" t="s">
        <v>25</v>
      </c>
      <c r="B17" s="2">
        <v>7500</v>
      </c>
      <c r="C17" s="2"/>
      <c r="D17" s="2"/>
      <c r="I17">
        <f>I16*1.2</f>
        <v>424.8</v>
      </c>
    </row>
    <row r="18" spans="1:12" x14ac:dyDescent="0.25">
      <c r="A18" s="2" t="s">
        <v>13</v>
      </c>
      <c r="B18" s="4">
        <f>B17*B16</f>
        <v>3375000</v>
      </c>
      <c r="C18" s="4"/>
      <c r="D18" s="4"/>
      <c r="I18">
        <v>6500</v>
      </c>
    </row>
    <row r="19" spans="1:12" x14ac:dyDescent="0.25">
      <c r="A19" s="2" t="s">
        <v>14</v>
      </c>
      <c r="B19" s="2"/>
      <c r="C19" s="2"/>
      <c r="D19" s="2"/>
      <c r="I19">
        <f>I18*I17</f>
        <v>2761200</v>
      </c>
    </row>
    <row r="20" spans="1:12" x14ac:dyDescent="0.25">
      <c r="A20" s="13" t="s">
        <v>15</v>
      </c>
      <c r="B20" s="14">
        <f>B18-B15</f>
        <v>3192187</v>
      </c>
      <c r="C20" s="6"/>
      <c r="D20" s="3"/>
      <c r="E20" s="1"/>
      <c r="I20">
        <f>I19/375</f>
        <v>7363.2</v>
      </c>
    </row>
    <row r="21" spans="1:12" x14ac:dyDescent="0.25">
      <c r="A21" s="13" t="s">
        <v>16</v>
      </c>
      <c r="B21" s="14">
        <f>B20*0.9</f>
        <v>2872968.3000000003</v>
      </c>
      <c r="C21" s="6"/>
      <c r="D21" s="3"/>
    </row>
    <row r="22" spans="1:12" x14ac:dyDescent="0.25">
      <c r="A22" s="13" t="s">
        <v>17</v>
      </c>
      <c r="B22" s="14">
        <f>B20*0.8</f>
        <v>2553749.6</v>
      </c>
      <c r="C22" s="6"/>
      <c r="D22" s="3"/>
    </row>
    <row r="23" spans="1:12" ht="21" x14ac:dyDescent="0.35">
      <c r="A23" s="13" t="s">
        <v>18</v>
      </c>
      <c r="B23" s="14">
        <f>B20*0.025/12</f>
        <v>6650.3895833333336</v>
      </c>
      <c r="C23" s="6"/>
      <c r="D23" s="3"/>
      <c r="I23" s="11"/>
    </row>
    <row r="24" spans="1:12" ht="18.75" x14ac:dyDescent="0.3">
      <c r="H24" s="9"/>
      <c r="I24" s="9"/>
      <c r="J24" s="9"/>
      <c r="K24" s="9"/>
      <c r="L24" s="9"/>
    </row>
    <row r="25" spans="1:12" ht="18.75" x14ac:dyDescent="0.3">
      <c r="B25" s="1">
        <f>B20/450</f>
        <v>7093.7488888888893</v>
      </c>
      <c r="D25" s="1"/>
      <c r="H25" s="9"/>
      <c r="I25" s="9"/>
      <c r="J25" s="9"/>
      <c r="K25" s="9"/>
      <c r="L25" s="9"/>
    </row>
    <row r="26" spans="1:12" ht="16.5" x14ac:dyDescent="0.3">
      <c r="B26" s="1"/>
      <c r="F26" s="8"/>
      <c r="G26" s="8"/>
      <c r="H26" s="8"/>
      <c r="I26" s="8"/>
    </row>
    <row r="31" spans="1:12" x14ac:dyDescent="0.25">
      <c r="E31" t="s">
        <v>20</v>
      </c>
    </row>
    <row r="32" spans="1:12" x14ac:dyDescent="0.25">
      <c r="D32" s="2" t="s">
        <v>4</v>
      </c>
      <c r="E32" s="2" t="s">
        <v>21</v>
      </c>
      <c r="F32" s="2" t="s">
        <v>0</v>
      </c>
      <c r="G32" s="2" t="s">
        <v>22</v>
      </c>
      <c r="H32" s="2" t="s">
        <v>23</v>
      </c>
      <c r="I32" s="2"/>
    </row>
    <row r="33" spans="4:13" x14ac:dyDescent="0.25">
      <c r="D33" s="2">
        <v>530</v>
      </c>
      <c r="E33" s="10"/>
      <c r="F33" s="2">
        <v>3220000</v>
      </c>
      <c r="G33" s="2" t="e">
        <f t="shared" ref="G33:G37" si="0">F33/E33</f>
        <v>#DIV/0!</v>
      </c>
      <c r="H33" s="2">
        <f t="shared" ref="H33:H37" si="1">F33/D33</f>
        <v>6075.4716981132078</v>
      </c>
      <c r="I33" s="2" t="e">
        <f t="shared" ref="I33:I37" si="2">D33/E33</f>
        <v>#DIV/0!</v>
      </c>
    </row>
    <row r="34" spans="4:13" x14ac:dyDescent="0.25">
      <c r="D34" s="2">
        <v>500</v>
      </c>
      <c r="E34" s="10">
        <v>450</v>
      </c>
      <c r="F34" s="2">
        <v>2600000</v>
      </c>
      <c r="G34" s="2">
        <f t="shared" si="0"/>
        <v>5777.7777777777774</v>
      </c>
      <c r="H34" s="2">
        <f t="shared" si="1"/>
        <v>5200</v>
      </c>
      <c r="I34" s="2">
        <f t="shared" si="2"/>
        <v>1.1111111111111112</v>
      </c>
    </row>
    <row r="35" spans="4:13" x14ac:dyDescent="0.25">
      <c r="D35" s="2">
        <v>655</v>
      </c>
      <c r="E35" s="2"/>
      <c r="F35" s="4">
        <v>3900000</v>
      </c>
      <c r="G35" s="2" t="e">
        <f t="shared" si="0"/>
        <v>#DIV/0!</v>
      </c>
      <c r="H35" s="2">
        <f t="shared" si="1"/>
        <v>5954.198473282443</v>
      </c>
      <c r="I35" s="2" t="e">
        <f t="shared" si="2"/>
        <v>#DIV/0!</v>
      </c>
    </row>
    <row r="36" spans="4:13" x14ac:dyDescent="0.25">
      <c r="D36" s="2"/>
      <c r="E36" s="2"/>
      <c r="F36" s="4"/>
      <c r="G36" s="2" t="e">
        <f t="shared" si="0"/>
        <v>#DIV/0!</v>
      </c>
      <c r="H36" s="2" t="e">
        <f t="shared" si="1"/>
        <v>#DIV/0!</v>
      </c>
      <c r="I36" s="2" t="e">
        <f t="shared" si="2"/>
        <v>#DIV/0!</v>
      </c>
    </row>
    <row r="37" spans="4:13" x14ac:dyDescent="0.25">
      <c r="D37" s="2"/>
      <c r="E37" s="2"/>
      <c r="F37" s="2"/>
      <c r="G37" s="2" t="e">
        <f t="shared" si="0"/>
        <v>#DIV/0!</v>
      </c>
      <c r="H37" s="2" t="e">
        <f t="shared" si="1"/>
        <v>#DIV/0!</v>
      </c>
      <c r="I37" s="2" t="e">
        <f t="shared" si="2"/>
        <v>#DIV/0!</v>
      </c>
    </row>
    <row r="38" spans="4:13" x14ac:dyDescent="0.25">
      <c r="E38" t="s">
        <v>24</v>
      </c>
    </row>
    <row r="39" spans="4:13" x14ac:dyDescent="0.25">
      <c r="E39" s="2"/>
      <c r="F39" s="2"/>
      <c r="G39" s="2" t="e">
        <f>F39/E39</f>
        <v>#DIV/0!</v>
      </c>
      <c r="H39" s="2">
        <v>0</v>
      </c>
      <c r="I39" s="2"/>
      <c r="J39" s="2">
        <f>I39+H39+F39</f>
        <v>0</v>
      </c>
      <c r="K39" s="2" t="e">
        <f>J39/E39</f>
        <v>#DIV/0!</v>
      </c>
      <c r="L39" s="4"/>
      <c r="M39" s="2"/>
    </row>
    <row r="40" spans="4:13" x14ac:dyDescent="0.25">
      <c r="D40" s="2"/>
      <c r="E40" s="2">
        <v>450</v>
      </c>
      <c r="F40" s="2">
        <v>2617500</v>
      </c>
      <c r="G40" s="2">
        <f>F40/E40</f>
        <v>5816.666666666667</v>
      </c>
      <c r="H40" s="2">
        <v>183500</v>
      </c>
      <c r="I40" s="2">
        <v>26500</v>
      </c>
      <c r="J40" s="2">
        <f>I40+H40+F40</f>
        <v>2827500</v>
      </c>
      <c r="K40" s="2">
        <f>J40/E40</f>
        <v>6283.333333333333</v>
      </c>
      <c r="L40" s="4"/>
      <c r="M40" s="2"/>
    </row>
    <row r="41" spans="4:13" x14ac:dyDescent="0.25">
      <c r="D41" s="2"/>
      <c r="E41" s="2">
        <v>378</v>
      </c>
      <c r="F41" s="2">
        <v>2483000</v>
      </c>
      <c r="G41" s="2">
        <f>F41/E41</f>
        <v>6568.7830687830692</v>
      </c>
      <c r="H41" s="2">
        <v>173900</v>
      </c>
      <c r="I41" s="2">
        <v>24900</v>
      </c>
      <c r="J41" s="2">
        <f>I41+H41+F41</f>
        <v>2681800</v>
      </c>
      <c r="K41" s="2">
        <f>J41/E41</f>
        <v>7094.7089947089944</v>
      </c>
      <c r="L41" s="2"/>
      <c r="M41" s="2"/>
    </row>
    <row r="42" spans="4:13" x14ac:dyDescent="0.25">
      <c r="D42" s="2"/>
      <c r="E42" s="2">
        <v>450</v>
      </c>
      <c r="F42" s="2">
        <v>2645000</v>
      </c>
      <c r="G42" s="2">
        <f>F42/E42</f>
        <v>5877.7777777777774</v>
      </c>
      <c r="H42" s="2">
        <v>185200</v>
      </c>
      <c r="I42" s="2">
        <v>26500</v>
      </c>
      <c r="J42" s="2">
        <f>I42+H42+F42</f>
        <v>2856700</v>
      </c>
      <c r="K42" s="2">
        <f>J42/E42</f>
        <v>6348.2222222222226</v>
      </c>
      <c r="L42" s="2"/>
      <c r="M42" s="2"/>
    </row>
    <row r="43" spans="4:13" x14ac:dyDescent="0.25">
      <c r="G43" t="e">
        <f>F43/E43</f>
        <v>#DIV/0!</v>
      </c>
      <c r="I43" s="2"/>
      <c r="J43" s="2">
        <f>I43+H43+F43</f>
        <v>0</v>
      </c>
      <c r="K43" s="2" t="e">
        <f>J43/E43</f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8EA3-B19B-47DE-A629-6DB231024FE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F8DE-ACD2-4F63-9106-CDE54C48B79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22419-CC6E-46F6-8834-5282B976132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E34D5-2CA1-4D0A-A2C6-1BA9C221AA1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5CF4A-7311-4706-B1AF-8281CA6E54B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5006-878C-4066-AD72-17F8A8230EF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</vt:lpstr>
      <vt:lpstr>Sheet6</vt:lpstr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2024-02-27T06:57:55Z</dcterms:modified>
</cp:coreProperties>
</file>