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Report Drafting\UBI\Ambad\Hari Bhoye\"/>
    </mc:Choice>
  </mc:AlternateContent>
  <bookViews>
    <workbookView xWindow="0" yWindow="0" windowWidth="2049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" i="4" l="1"/>
  <c r="Q12" i="4"/>
  <c r="P12" i="4"/>
  <c r="J12" i="4"/>
  <c r="I12" i="4"/>
  <c r="E12" i="4"/>
  <c r="G12" i="4" s="1"/>
  <c r="B12" i="4"/>
  <c r="C12" i="4" s="1"/>
  <c r="D12" i="4" s="1"/>
  <c r="H12" i="4" s="1"/>
  <c r="A12" i="4"/>
  <c r="Q11" i="4"/>
  <c r="P11" i="4"/>
  <c r="J11" i="4"/>
  <c r="I11" i="4"/>
  <c r="E11" i="4"/>
  <c r="B11" i="4"/>
  <c r="C11" i="4" s="1"/>
  <c r="D11" i="4" s="1"/>
  <c r="H11" i="4" s="1"/>
  <c r="A11" i="4"/>
  <c r="Q10" i="4"/>
  <c r="P10" i="4"/>
  <c r="J10" i="4"/>
  <c r="I10" i="4"/>
  <c r="E10" i="4"/>
  <c r="G10" i="4" s="1"/>
  <c r="B10" i="4"/>
  <c r="C10" i="4" s="1"/>
  <c r="D10" i="4" s="1"/>
  <c r="H10" i="4" s="1"/>
  <c r="A10" i="4"/>
  <c r="Q9" i="4"/>
  <c r="P9" i="4"/>
  <c r="J9" i="4"/>
  <c r="I9" i="4"/>
  <c r="E9" i="4"/>
  <c r="B9" i="4"/>
  <c r="C9" i="4" s="1"/>
  <c r="D9" i="4" s="1"/>
  <c r="H9" i="4" s="1"/>
  <c r="A9" i="4"/>
  <c r="Q8" i="4"/>
  <c r="P8" i="4"/>
  <c r="J8" i="4"/>
  <c r="I8" i="4"/>
  <c r="E8" i="4"/>
  <c r="G8" i="4" s="1"/>
  <c r="B8" i="4"/>
  <c r="C8" i="4" s="1"/>
  <c r="D8" i="4" s="1"/>
  <c r="H8" i="4" s="1"/>
  <c r="A8" i="4"/>
  <c r="Q7" i="4"/>
  <c r="P7" i="4"/>
  <c r="J7" i="4"/>
  <c r="I7" i="4"/>
  <c r="E7" i="4"/>
  <c r="B7" i="4"/>
  <c r="C7" i="4" s="1"/>
  <c r="D7" i="4" s="1"/>
  <c r="H7" i="4" s="1"/>
  <c r="A7" i="4"/>
  <c r="Q6" i="4"/>
  <c r="P6" i="4"/>
  <c r="J6" i="4"/>
  <c r="I6" i="4"/>
  <c r="E6" i="4"/>
  <c r="G6" i="4" s="1"/>
  <c r="B6" i="4"/>
  <c r="C6" i="4" s="1"/>
  <c r="D6" i="4" s="1"/>
  <c r="H6" i="4" s="1"/>
  <c r="A6" i="4"/>
  <c r="Q5" i="4"/>
  <c r="P5" i="4"/>
  <c r="J5" i="4"/>
  <c r="I5" i="4"/>
  <c r="E5" i="4"/>
  <c r="B5" i="4"/>
  <c r="C5" i="4" s="1"/>
  <c r="D5" i="4" s="1"/>
  <c r="H5" i="4" s="1"/>
  <c r="A5" i="4"/>
  <c r="P4" i="4"/>
  <c r="Q4" i="4" s="1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H3" i="4" s="1"/>
  <c r="A3" i="4"/>
  <c r="H4" i="4" l="1"/>
  <c r="G4" i="4"/>
  <c r="G5" i="4"/>
  <c r="G7" i="4"/>
  <c r="G9" i="4"/>
  <c r="G11" i="4"/>
  <c r="G3" i="4"/>
  <c r="F4" i="4"/>
  <c r="F5" i="4"/>
  <c r="F6" i="4"/>
  <c r="F7" i="4"/>
  <c r="F8" i="4"/>
  <c r="F9" i="4"/>
  <c r="F10" i="4"/>
  <c r="F11" i="4"/>
  <c r="F12" i="4"/>
  <c r="F3" i="4"/>
  <c r="J19" i="4" l="1"/>
  <c r="I19" i="4"/>
  <c r="E19" i="4"/>
  <c r="G19" i="4" s="1"/>
  <c r="B19" i="4"/>
  <c r="C19" i="4" s="1"/>
  <c r="D19" i="4" s="1"/>
  <c r="H19" i="4" s="1"/>
  <c r="A19" i="4"/>
  <c r="J18" i="4"/>
  <c r="I18" i="4"/>
  <c r="E18" i="4"/>
  <c r="B18" i="4"/>
  <c r="C18" i="4" s="1"/>
  <c r="D18" i="4" s="1"/>
  <c r="H18" i="4" s="1"/>
  <c r="A18" i="4"/>
  <c r="J17" i="4"/>
  <c r="I17" i="4"/>
  <c r="E17" i="4"/>
  <c r="G17" i="4" s="1"/>
  <c r="B17" i="4"/>
  <c r="C17" i="4" s="1"/>
  <c r="D17" i="4" s="1"/>
  <c r="H17" i="4" s="1"/>
  <c r="A17" i="4"/>
  <c r="J16" i="4"/>
  <c r="I16" i="4"/>
  <c r="E16" i="4"/>
  <c r="B16" i="4"/>
  <c r="C16" i="4" s="1"/>
  <c r="D16" i="4" s="1"/>
  <c r="H16" i="4" s="1"/>
  <c r="A16" i="4"/>
  <c r="J15" i="4"/>
  <c r="I15" i="4"/>
  <c r="E15" i="4"/>
  <c r="G15" i="4" s="1"/>
  <c r="B15" i="4"/>
  <c r="C15" i="4" s="1"/>
  <c r="D15" i="4" s="1"/>
  <c r="H15" i="4" s="1"/>
  <c r="A15" i="4"/>
  <c r="J14" i="4"/>
  <c r="I14" i="4"/>
  <c r="E14" i="4"/>
  <c r="B14" i="4"/>
  <c r="C14" i="4" s="1"/>
  <c r="D14" i="4" s="1"/>
  <c r="H14" i="4" s="1"/>
  <c r="A14" i="4"/>
  <c r="J13" i="4"/>
  <c r="I13" i="4"/>
  <c r="E13" i="4"/>
  <c r="G13" i="4" s="1"/>
  <c r="B13" i="4"/>
  <c r="C13" i="4" s="1"/>
  <c r="D13" i="4" s="1"/>
  <c r="H13" i="4" s="1"/>
  <c r="A13" i="4"/>
  <c r="G14" i="4" l="1"/>
  <c r="G16" i="4"/>
  <c r="G18" i="4"/>
  <c r="F13" i="4"/>
  <c r="F14" i="4"/>
  <c r="F15" i="4"/>
  <c r="F16" i="4"/>
  <c r="F17" i="4"/>
  <c r="F18" i="4"/>
  <c r="F19" i="4"/>
  <c r="E30" i="23"/>
  <c r="D30" i="23"/>
  <c r="D29" i="23"/>
  <c r="D28" i="23"/>
  <c r="N8" i="24" l="1"/>
  <c r="N7" i="24"/>
  <c r="N6" i="24"/>
  <c r="N5" i="24"/>
  <c r="I23" i="4" l="1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E5" i="25"/>
  <c r="D23" i="23" l="1"/>
  <c r="C5" i="23"/>
  <c r="B2" i="4" l="1"/>
  <c r="C2" i="4" s="1"/>
  <c r="D2" i="4" s="1"/>
  <c r="N13" i="24"/>
  <c r="F2" i="24"/>
  <c r="H2" i="24" s="1"/>
  <c r="E2" i="24"/>
  <c r="G2" i="24" s="1"/>
  <c r="J2" i="4"/>
  <c r="I2" i="4"/>
  <c r="G31" i="4"/>
  <c r="N18" i="24"/>
  <c r="N17" i="24"/>
  <c r="N16" i="24"/>
  <c r="N12" i="24"/>
  <c r="E2" i="4"/>
  <c r="A2" i="4"/>
  <c r="H32" i="4" l="1"/>
  <c r="I31" i="4"/>
  <c r="I2" i="24"/>
  <c r="G34" i="4"/>
  <c r="H2" i="4"/>
  <c r="F2" i="4"/>
  <c r="G2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I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I21" i="24" s="1"/>
  <c r="F20" i="24"/>
  <c r="H20" i="24" s="1"/>
  <c r="E20" i="24"/>
  <c r="G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0" i="24" l="1"/>
  <c r="I22" i="24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s="1"/>
  <c r="C25" i="23" l="1"/>
  <c r="C21" i="23"/>
</calcChain>
</file>

<file path=xl/sharedStrings.xml><?xml version="1.0" encoding="utf-8"?>
<sst xmlns="http://schemas.openxmlformats.org/spreadsheetml/2006/main" count="128" uniqueCount="97">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</sst>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2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43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1" fontId="0" fillId="0" borderId="0" xfId="0" applyNumberFormat="1" applyBorder="1"/>
    <xf numFmtId="43" fontId="0" fillId="0" borderId="0" xfId="0" applyNumberFormat="1" applyBorder="1"/>
    <xf numFmtId="1" fontId="2" fillId="0" borderId="0" xfId="0" applyNumberFormat="1" applyFont="1"/>
    <xf numFmtId="1" fontId="0" fillId="0" borderId="0" xfId="0" applyNumberFormat="1" applyFon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Fill="1"/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366433</xdr:colOff>
      <xdr:row>0</xdr:row>
      <xdr:rowOff>0</xdr:rowOff>
    </xdr:from>
    <xdr:to>
      <xdr:col>16</xdr:col>
      <xdr:colOff>336177</xdr:colOff>
      <xdr:row>24</xdr:row>
      <xdr:rowOff>89172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10" t="9590" r="33714" b="39661"/>
        <a:stretch>
          <a:fillRect/>
        </a:stretch>
      </xdr:blipFill>
      <xdr:spPr bwMode="auto">
        <a:xfrm>
          <a:off x="1576668" y="0"/>
          <a:ext cx="8441391" cy="4661172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457200</xdr:colOff>
      <xdr:row>0</xdr:row>
      <xdr:rowOff>0</xdr:rowOff>
    </xdr:from>
    <xdr:to>
      <xdr:col>16</xdr:col>
      <xdr:colOff>152400</xdr:colOff>
      <xdr:row>21</xdr:row>
      <xdr:rowOff>145297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80" t="8839" r="34512" b="41925"/>
        <a:stretch>
          <a:fillRect/>
        </a:stretch>
      </xdr:blipFill>
      <xdr:spPr bwMode="auto">
        <a:xfrm>
          <a:off x="2286000" y="0"/>
          <a:ext cx="7620000" cy="4145797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6</xdr:row>
      <xdr:rowOff>47625</xdr:rowOff>
    </xdr:from>
    <xdr:to>
      <xdr:col>15</xdr:col>
      <xdr:colOff>407494</xdr:colOff>
      <xdr:row>38</xdr:row>
      <xdr:rowOff>57150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42" t="9698" r="34946" b="8434"/>
        <a:stretch>
          <a:fillRect/>
        </a:stretch>
      </xdr:blipFill>
      <xdr:spPr bwMode="auto">
        <a:xfrm>
          <a:off x="2638425" y="1190625"/>
          <a:ext cx="6913069" cy="61055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zoomScaleNormal="100" workbookViewId="0">
      <selection activeCell="D13" sqref="D13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36535</v>
      </c>
      <c r="F2" s="75"/>
      <c r="G2" s="122" t="s">
        <v>75</v>
      </c>
      <c r="H2" s="123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34500</v>
      </c>
      <c r="D3" s="41"/>
      <c r="E3" s="41"/>
      <c r="F3" s="41"/>
      <c r="G3" s="81" t="s">
        <v>76</v>
      </c>
      <c r="H3" s="82" t="s">
        <v>77</v>
      </c>
      <c r="I3" s="83"/>
      <c r="J3" s="75"/>
      <c r="K3" s="84" t="s">
        <v>78</v>
      </c>
      <c r="L3" s="85"/>
      <c r="M3" s="75"/>
      <c r="N3" s="86" t="s">
        <v>79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76</v>
      </c>
      <c r="O4" s="94" t="s">
        <v>77</v>
      </c>
      <c r="P4" s="95"/>
      <c r="Q4" s="75"/>
      <c r="R4" s="75"/>
      <c r="S4" s="75"/>
    </row>
    <row r="5" spans="1:19" ht="15.75" thickBot="1">
      <c r="A5" s="75"/>
      <c r="B5" s="41" t="s">
        <v>80</v>
      </c>
      <c r="C5" s="56">
        <f>C3+C4</f>
        <v>34500</v>
      </c>
      <c r="D5" s="57" t="s">
        <v>61</v>
      </c>
      <c r="E5" s="58">
        <f>ROUND(C5/10.764,0)</f>
        <v>3205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81</v>
      </c>
      <c r="C6" s="52">
        <v>13500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82</v>
      </c>
      <c r="C7" s="56">
        <f>C5-C6</f>
        <v>21000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83</v>
      </c>
      <c r="C8" s="101">
        <v>0</v>
      </c>
      <c r="D8" s="102">
        <f>1-C8</f>
        <v>1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84</v>
      </c>
      <c r="C9" s="75"/>
      <c r="D9" s="56">
        <f>ROUND(C7*D8,0)</f>
        <v>21000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85</v>
      </c>
      <c r="C10" s="56">
        <f>C6+D9</f>
        <v>34500</v>
      </c>
      <c r="D10" s="57" t="s">
        <v>61</v>
      </c>
      <c r="E10" s="58">
        <f>ROUND(C10/10.764,0)</f>
        <v>3205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2024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2024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f>C12-C13</f>
        <v>0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86</v>
      </c>
      <c r="C15" s="47">
        <f>60-C14</f>
        <v>60</v>
      </c>
      <c r="D15" s="75"/>
      <c r="E15" s="75"/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/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/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/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A14" sqref="AA14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4"/>
      <c r="L1" s="124"/>
      <c r="M1" s="124"/>
      <c r="N1" s="124"/>
      <c r="O1" s="124"/>
      <c r="P1" s="124"/>
      <c r="Q1" s="124"/>
      <c r="R1" s="124"/>
    </row>
    <row r="2" spans="1:23" ht="16.5">
      <c r="A2" s="38">
        <v>0</v>
      </c>
      <c r="B2" s="38">
        <v>0</v>
      </c>
      <c r="C2" s="38">
        <v>0</v>
      </c>
      <c r="D2" s="38">
        <v>0</v>
      </c>
      <c r="E2" s="39">
        <f t="shared" ref="E2" si="0">B2/12</f>
        <v>0</v>
      </c>
      <c r="F2" s="39">
        <f t="shared" ref="F2" si="1">D2/12</f>
        <v>0</v>
      </c>
      <c r="G2" s="39">
        <f t="shared" ref="G2" si="2">A2+E2</f>
        <v>0</v>
      </c>
      <c r="H2" s="39">
        <f t="shared" ref="H2" si="3">C2+F2</f>
        <v>0</v>
      </c>
      <c r="I2" s="40">
        <f t="shared" ref="I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0</v>
      </c>
      <c r="B3" s="38">
        <v>0</v>
      </c>
      <c r="C3" s="38">
        <v>0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0</v>
      </c>
      <c r="H3" s="39">
        <f t="shared" ref="H3:H30" si="8">C3+F3</f>
        <v>0</v>
      </c>
      <c r="I3" s="40">
        <f t="shared" ref="I3:I22" si="9">G3*H3</f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0</v>
      </c>
      <c r="B4" s="38">
        <v>0</v>
      </c>
      <c r="C4" s="38">
        <v>0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0</v>
      </c>
      <c r="H4" s="39">
        <f t="shared" si="8"/>
        <v>0</v>
      </c>
      <c r="I4" s="40">
        <f t="shared" si="9"/>
        <v>0</v>
      </c>
      <c r="J4" s="40">
        <f t="shared" ref="J4:J30" si="10">J3+I4</f>
        <v>0</v>
      </c>
      <c r="K4" s="41" t="s">
        <v>87</v>
      </c>
      <c r="L4" s="41"/>
      <c r="M4" s="41"/>
      <c r="N4" s="41" t="s">
        <v>88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0</v>
      </c>
      <c r="B5" s="38">
        <v>0</v>
      </c>
      <c r="C5" s="38">
        <v>0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0</v>
      </c>
      <c r="H5" s="39">
        <f t="shared" si="8"/>
        <v>0</v>
      </c>
      <c r="I5" s="40">
        <f t="shared" si="9"/>
        <v>0</v>
      </c>
      <c r="J5" s="40">
        <f t="shared" si="10"/>
        <v>0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0</v>
      </c>
      <c r="B6" s="38">
        <v>0</v>
      </c>
      <c r="C6" s="38">
        <v>0</v>
      </c>
      <c r="D6" s="38">
        <v>0</v>
      </c>
      <c r="E6" s="39">
        <f t="shared" si="5"/>
        <v>0</v>
      </c>
      <c r="F6" s="39">
        <f t="shared" si="6"/>
        <v>0</v>
      </c>
      <c r="G6" s="39">
        <f t="shared" si="7"/>
        <v>0</v>
      </c>
      <c r="H6" s="39">
        <f t="shared" si="8"/>
        <v>0</v>
      </c>
      <c r="I6" s="40">
        <f t="shared" si="9"/>
        <v>0</v>
      </c>
      <c r="J6" s="40">
        <f t="shared" si="10"/>
        <v>0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0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0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0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0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0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0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0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0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0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0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0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0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0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0</v>
      </c>
      <c r="K23" s="41" t="s">
        <v>89</v>
      </c>
      <c r="L23" s="41" t="s">
        <v>90</v>
      </c>
      <c r="M23" s="41"/>
      <c r="N23" s="42"/>
      <c r="O23" s="41"/>
      <c r="P23" s="41" t="s">
        <v>92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0</v>
      </c>
      <c r="K24" s="41"/>
      <c r="L24" s="41"/>
      <c r="M24" s="41"/>
      <c r="N24" s="50" t="s">
        <v>88</v>
      </c>
      <c r="O24" s="47"/>
      <c r="P24" s="41"/>
      <c r="Q24" s="41"/>
      <c r="R24" s="50" t="s">
        <v>88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0</v>
      </c>
      <c r="K26" s="41"/>
      <c r="L26" s="41"/>
      <c r="M26" s="51"/>
      <c r="N26" s="41"/>
      <c r="O26" s="41"/>
      <c r="P26" s="41" t="s">
        <v>74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0</v>
      </c>
      <c r="K28" s="41"/>
      <c r="L28" s="41"/>
      <c r="M28" s="41"/>
      <c r="N28" s="41" t="s">
        <v>91</v>
      </c>
      <c r="O28" s="50" t="s">
        <v>88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0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0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tabSelected="1" topLeftCell="A4" workbookViewId="0">
      <selection activeCell="H15" sqref="H15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2.5703125" bestFit="1" customWidth="1"/>
    <col min="9" max="9" width="12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D2" s="17"/>
      <c r="F2" s="78"/>
      <c r="G2" s="78"/>
    </row>
    <row r="3" spans="1:8">
      <c r="A3" s="15" t="s">
        <v>13</v>
      </c>
      <c r="B3" s="19"/>
      <c r="C3" s="20">
        <v>5200</v>
      </c>
      <c r="D3" s="21" t="s">
        <v>96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3200</v>
      </c>
      <c r="D5" s="23"/>
      <c r="F5" s="11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118"/>
      <c r="G6" s="78"/>
    </row>
    <row r="7" spans="1:8">
      <c r="A7" s="15" t="s">
        <v>17</v>
      </c>
      <c r="B7" s="24"/>
      <c r="C7" s="25">
        <v>0</v>
      </c>
      <c r="D7" s="25"/>
      <c r="F7" s="118"/>
      <c r="G7" s="78"/>
    </row>
    <row r="8" spans="1:8">
      <c r="A8" s="15" t="s">
        <v>18</v>
      </c>
      <c r="B8" s="24"/>
      <c r="C8" s="25">
        <f>C9-C7</f>
        <v>60</v>
      </c>
      <c r="D8" s="25"/>
      <c r="F8" s="11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0</v>
      </c>
      <c r="D10" s="25"/>
      <c r="F10" s="78"/>
      <c r="G10" s="78"/>
    </row>
    <row r="11" spans="1:8">
      <c r="A11" s="15"/>
      <c r="B11" s="26"/>
      <c r="C11" s="27">
        <f>C10%</f>
        <v>0</v>
      </c>
      <c r="D11" s="27"/>
      <c r="F11" s="78"/>
      <c r="G11" s="78"/>
    </row>
    <row r="12" spans="1:8">
      <c r="A12" s="15" t="s">
        <v>21</v>
      </c>
      <c r="B12" s="19"/>
      <c r="C12" s="20">
        <f>C6*C11</f>
        <v>0</v>
      </c>
      <c r="D12" s="23"/>
      <c r="F12" s="78"/>
      <c r="G12" s="78"/>
    </row>
    <row r="13" spans="1:8">
      <c r="A13" s="15" t="s">
        <v>22</v>
      </c>
      <c r="B13" s="19"/>
      <c r="C13" s="20">
        <f>C6-C12</f>
        <v>2000</v>
      </c>
      <c r="D13" s="23"/>
      <c r="F13" s="78"/>
      <c r="G13" s="78"/>
    </row>
    <row r="14" spans="1:8">
      <c r="A14" s="15" t="s">
        <v>15</v>
      </c>
      <c r="B14" s="19"/>
      <c r="C14" s="20">
        <f>C5</f>
        <v>3200</v>
      </c>
      <c r="D14" s="23"/>
      <c r="F14" s="118"/>
      <c r="G14" s="78"/>
    </row>
    <row r="15" spans="1:8">
      <c r="B15" s="19"/>
      <c r="C15" s="20"/>
      <c r="D15" s="23"/>
      <c r="F15" s="78"/>
      <c r="G15" s="78"/>
    </row>
    <row r="16" spans="1:8">
      <c r="A16" s="28" t="s">
        <v>23</v>
      </c>
      <c r="B16" s="29"/>
      <c r="C16" s="21">
        <f>C14+C13</f>
        <v>5200</v>
      </c>
      <c r="D16" s="21"/>
      <c r="E16" s="61"/>
      <c r="F16" s="78"/>
      <c r="G16" s="78"/>
    </row>
    <row r="17" spans="1:9">
      <c r="B17" s="24"/>
      <c r="C17" s="25"/>
      <c r="D17" s="25"/>
      <c r="F17" s="78"/>
      <c r="G17" s="78"/>
    </row>
    <row r="18" spans="1:9" ht="16.5">
      <c r="A18" s="28" t="s">
        <v>93</v>
      </c>
      <c r="B18" s="7"/>
      <c r="C18" s="76">
        <v>600</v>
      </c>
      <c r="D18" s="76"/>
      <c r="E18" s="77"/>
      <c r="F18" s="119"/>
      <c r="G18" s="78"/>
    </row>
    <row r="19" spans="1:9">
      <c r="A19" s="15"/>
      <c r="B19" s="6"/>
      <c r="C19" s="30">
        <f>C18*C16</f>
        <v>3120000</v>
      </c>
      <c r="D19" s="78" t="s">
        <v>68</v>
      </c>
      <c r="E19" s="30"/>
      <c r="F19" s="78"/>
      <c r="G19" s="78"/>
      <c r="I19" s="61"/>
    </row>
    <row r="20" spans="1:9">
      <c r="A20" s="15"/>
      <c r="C20" s="31">
        <f>C19*95%</f>
        <v>2964000</v>
      </c>
      <c r="D20" s="78" t="s">
        <v>24</v>
      </c>
      <c r="E20" s="31"/>
      <c r="F20" s="78"/>
      <c r="G20" s="78"/>
    </row>
    <row r="21" spans="1:9">
      <c r="A21" s="15"/>
      <c r="C21" s="31">
        <f>C19*80%</f>
        <v>2496000</v>
      </c>
      <c r="D21" s="78" t="s">
        <v>25</v>
      </c>
      <c r="E21" s="31"/>
      <c r="F21" s="78"/>
      <c r="G21" s="78"/>
    </row>
    <row r="22" spans="1:9">
      <c r="A22" s="15"/>
      <c r="F22" s="78"/>
      <c r="G22" s="78"/>
    </row>
    <row r="23" spans="1:9">
      <c r="A23" s="32" t="s">
        <v>26</v>
      </c>
      <c r="B23" s="33"/>
      <c r="C23" s="34">
        <f>C4*C18</f>
        <v>1200000</v>
      </c>
      <c r="D23" s="34">
        <f>D4*D18</f>
        <v>0</v>
      </c>
    </row>
    <row r="24" spans="1:9">
      <c r="A24" s="15" t="s">
        <v>27</v>
      </c>
    </row>
    <row r="25" spans="1:9">
      <c r="A25" s="35" t="s">
        <v>28</v>
      </c>
      <c r="B25" s="16"/>
      <c r="C25" s="31">
        <f>C19*0.025/12</f>
        <v>6500</v>
      </c>
      <c r="D25" s="31"/>
    </row>
    <row r="26" spans="1:9">
      <c r="C26" s="31"/>
      <c r="D26" s="31"/>
    </row>
    <row r="27" spans="1:9">
      <c r="C27" s="31"/>
      <c r="D27" s="31"/>
    </row>
    <row r="28" spans="1:9">
      <c r="C28">
        <v>63.08</v>
      </c>
      <c r="D28" s="121">
        <f>C28*10.764</f>
        <v>678.99311999999998</v>
      </c>
    </row>
    <row r="29" spans="1:9">
      <c r="C29">
        <v>9.01</v>
      </c>
      <c r="D29" s="121">
        <f>C29*10.764</f>
        <v>96.983639999999994</v>
      </c>
    </row>
    <row r="30" spans="1:9">
      <c r="C30"/>
      <c r="D30" s="120">
        <f>SUM(D28:D29)</f>
        <v>775.97676000000001</v>
      </c>
      <c r="E30" s="120">
        <f>D30*1.1</f>
        <v>853.57443600000011</v>
      </c>
    </row>
    <row r="31" spans="1:9">
      <c r="C31"/>
      <c r="D31"/>
    </row>
    <row r="32" spans="1:9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6"/>
  <sheetViews>
    <sheetView topLeftCell="D1" zoomScaleNormal="100" workbookViewId="0">
      <selection activeCell="R5" sqref="R5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29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9">
      <c r="A2" s="4">
        <f t="shared" ref="A2:A15" si="0">N2</f>
        <v>0</v>
      </c>
      <c r="B2" s="4">
        <f t="shared" ref="B2:B15" si="1">Q2</f>
        <v>575</v>
      </c>
      <c r="C2" s="4">
        <f t="shared" ref="C2:C15" si="2">B2*1.2</f>
        <v>690</v>
      </c>
      <c r="D2" s="4">
        <f t="shared" ref="D2:D15" si="3">C2*1.2</f>
        <v>828</v>
      </c>
      <c r="E2" s="5">
        <f t="shared" ref="E2:E15" si="4">R2</f>
        <v>2430000</v>
      </c>
      <c r="F2" s="66">
        <f t="shared" ref="F2:F15" si="5">ROUND((E2/B2),0)</f>
        <v>4226</v>
      </c>
      <c r="G2" s="66">
        <f t="shared" ref="G2:G15" si="6">ROUND((E2/C2),0)</f>
        <v>3522</v>
      </c>
      <c r="H2" s="66">
        <f t="shared" ref="H2:H15" si="7">ROUND((E2/D2),0)</f>
        <v>2935</v>
      </c>
      <c r="I2" s="66">
        <f t="shared" ref="I2:J15" si="8">T2</f>
        <v>0</v>
      </c>
      <c r="J2" s="66">
        <f t="shared" ref="J2:J15" si="9">U2</f>
        <v>0</v>
      </c>
      <c r="K2" s="67"/>
      <c r="L2" s="67"/>
      <c r="M2" s="67"/>
      <c r="N2" s="67"/>
      <c r="O2" s="125">
        <v>0</v>
      </c>
      <c r="P2" s="75">
        <v>0</v>
      </c>
      <c r="Q2" s="75">
        <v>575</v>
      </c>
      <c r="R2" s="2">
        <v>2430000</v>
      </c>
      <c r="S2" s="2"/>
      <c r="T2" s="2"/>
      <c r="AA2" s="68"/>
    </row>
    <row r="3" spans="1:29" s="75" customFormat="1">
      <c r="A3" s="4">
        <f t="shared" si="0"/>
        <v>0</v>
      </c>
      <c r="B3" s="4">
        <f t="shared" si="1"/>
        <v>684.02777777777783</v>
      </c>
      <c r="C3" s="4">
        <f t="shared" si="2"/>
        <v>820.83333333333337</v>
      </c>
      <c r="D3" s="4">
        <f t="shared" si="3"/>
        <v>985</v>
      </c>
      <c r="E3" s="5">
        <f t="shared" si="4"/>
        <v>3850000</v>
      </c>
      <c r="F3" s="4">
        <f t="shared" si="5"/>
        <v>5628</v>
      </c>
      <c r="G3" s="4">
        <f t="shared" si="6"/>
        <v>4690</v>
      </c>
      <c r="H3" s="4">
        <f t="shared" si="7"/>
        <v>3909</v>
      </c>
      <c r="I3" s="4">
        <f t="shared" si="8"/>
        <v>0</v>
      </c>
      <c r="J3" s="4">
        <f t="shared" si="9"/>
        <v>0</v>
      </c>
      <c r="O3" s="75">
        <v>985</v>
      </c>
      <c r="P3" s="75">
        <f t="shared" ref="P3:P10" si="10">O3/1.2</f>
        <v>820.83333333333337</v>
      </c>
      <c r="Q3" s="75">
        <f t="shared" ref="Q3:Q12" si="11">P3/1.2</f>
        <v>684.02777777777783</v>
      </c>
      <c r="R3" s="2">
        <v>3850000</v>
      </c>
      <c r="S3" s="2"/>
    </row>
    <row r="4" spans="1:29" s="75" customFormat="1" ht="16.5">
      <c r="A4" s="4">
        <f t="shared" si="0"/>
        <v>0</v>
      </c>
      <c r="B4" s="4">
        <f t="shared" si="1"/>
        <v>486.11111111111114</v>
      </c>
      <c r="C4" s="4">
        <f t="shared" si="2"/>
        <v>583.33333333333337</v>
      </c>
      <c r="D4" s="4">
        <f t="shared" si="3"/>
        <v>700</v>
      </c>
      <c r="E4" s="5">
        <f t="shared" si="4"/>
        <v>2650000</v>
      </c>
      <c r="F4" s="4">
        <f t="shared" si="5"/>
        <v>5451</v>
      </c>
      <c r="G4" s="4">
        <f t="shared" si="6"/>
        <v>4543</v>
      </c>
      <c r="H4" s="4">
        <f t="shared" si="7"/>
        <v>3786</v>
      </c>
      <c r="I4" s="4">
        <f t="shared" si="8"/>
        <v>0</v>
      </c>
      <c r="J4" s="4">
        <f t="shared" si="9"/>
        <v>0</v>
      </c>
      <c r="O4" s="75">
        <v>700</v>
      </c>
      <c r="P4" s="75">
        <f t="shared" si="10"/>
        <v>583.33333333333337</v>
      </c>
      <c r="Q4" s="75">
        <f t="shared" si="11"/>
        <v>486.11111111111114</v>
      </c>
      <c r="R4" s="2">
        <v>2650000</v>
      </c>
      <c r="S4" s="2"/>
      <c r="V4" s="72"/>
      <c r="W4" s="39"/>
      <c r="X4" s="39"/>
      <c r="Y4" s="39"/>
      <c r="Z4" s="39"/>
      <c r="AA4" s="39"/>
      <c r="AB4" s="39"/>
      <c r="AC4" s="39"/>
    </row>
    <row r="5" spans="1:29" s="75" customFormat="1" ht="18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4" t="e">
        <f t="shared" si="5"/>
        <v>#DIV/0!</v>
      </c>
      <c r="G5" s="4" t="e">
        <f t="shared" si="6"/>
        <v>#DIV/0!</v>
      </c>
      <c r="H5" s="4" t="e">
        <f t="shared" si="7"/>
        <v>#DIV/0!</v>
      </c>
      <c r="I5" s="4">
        <f t="shared" si="8"/>
        <v>0</v>
      </c>
      <c r="J5" s="4">
        <f t="shared" si="9"/>
        <v>0</v>
      </c>
      <c r="O5" s="75">
        <v>0</v>
      </c>
      <c r="P5" s="75">
        <f t="shared" si="10"/>
        <v>0</v>
      </c>
      <c r="Q5" s="75">
        <f t="shared" si="11"/>
        <v>0</v>
      </c>
      <c r="R5" s="2">
        <v>0</v>
      </c>
      <c r="S5" s="2"/>
      <c r="V5" s="71"/>
    </row>
    <row r="6" spans="1:29" s="75" customFormat="1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O6" s="75">
        <v>0</v>
      </c>
      <c r="P6" s="75">
        <f t="shared" si="10"/>
        <v>0</v>
      </c>
      <c r="Q6" s="75">
        <f t="shared" si="11"/>
        <v>0</v>
      </c>
      <c r="R6" s="2">
        <v>0</v>
      </c>
      <c r="S6" s="2"/>
    </row>
    <row r="7" spans="1:29" s="75" customFormat="1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O7" s="75">
        <v>0</v>
      </c>
      <c r="P7" s="75">
        <f t="shared" si="10"/>
        <v>0</v>
      </c>
      <c r="Q7" s="75">
        <f t="shared" si="11"/>
        <v>0</v>
      </c>
      <c r="R7" s="2">
        <v>0</v>
      </c>
      <c r="S7" s="2"/>
    </row>
    <row r="8" spans="1:29" s="75" customFormat="1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O8" s="75">
        <v>0</v>
      </c>
      <c r="P8" s="75">
        <f t="shared" si="10"/>
        <v>0</v>
      </c>
      <c r="Q8" s="75">
        <f t="shared" si="11"/>
        <v>0</v>
      </c>
      <c r="R8" s="2">
        <v>0</v>
      </c>
      <c r="S8" s="2"/>
    </row>
    <row r="9" spans="1:29" s="75" customFormat="1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8"/>
        <v>0</v>
      </c>
      <c r="O9" s="75">
        <v>0</v>
      </c>
      <c r="P9" s="75">
        <f t="shared" si="10"/>
        <v>0</v>
      </c>
      <c r="Q9" s="75">
        <f t="shared" si="11"/>
        <v>0</v>
      </c>
      <c r="R9" s="2">
        <v>0</v>
      </c>
      <c r="S9" s="2"/>
    </row>
    <row r="10" spans="1:29" s="75" customFormat="1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8"/>
        <v>0</v>
      </c>
      <c r="O10" s="75">
        <v>0</v>
      </c>
      <c r="P10" s="75">
        <f t="shared" si="10"/>
        <v>0</v>
      </c>
      <c r="Q10" s="75">
        <f t="shared" si="11"/>
        <v>0</v>
      </c>
      <c r="R10" s="2">
        <v>0</v>
      </c>
      <c r="S10" s="2"/>
    </row>
    <row r="11" spans="1:29" s="75" customFormat="1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8"/>
        <v>0</v>
      </c>
      <c r="O11" s="75">
        <v>0</v>
      </c>
      <c r="P11" s="75">
        <f>O11/1.2</f>
        <v>0</v>
      </c>
      <c r="Q11" s="75">
        <f t="shared" si="11"/>
        <v>0</v>
      </c>
      <c r="R11" s="2">
        <v>0</v>
      </c>
      <c r="S11" s="2"/>
    </row>
    <row r="12" spans="1:29" s="75" customFormat="1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8"/>
        <v>0</v>
      </c>
      <c r="O12" s="75">
        <v>0</v>
      </c>
      <c r="P12" s="75">
        <f>O12/1.2</f>
        <v>0</v>
      </c>
      <c r="Q12" s="75">
        <f t="shared" si="11"/>
        <v>0</v>
      </c>
      <c r="R12" s="2">
        <v>0</v>
      </c>
      <c r="S12" s="2"/>
    </row>
    <row r="13" spans="1:29" s="75" customFormat="1">
      <c r="A13" s="4">
        <f t="shared" ref="A3:A19" si="12">N13</f>
        <v>0</v>
      </c>
      <c r="B13" s="4">
        <f t="shared" ref="B3:B19" si="13">Q13</f>
        <v>0</v>
      </c>
      <c r="C13" s="4">
        <f t="shared" ref="C3:C19" si="14">B13*1.2</f>
        <v>0</v>
      </c>
      <c r="D13" s="4">
        <f t="shared" ref="D3:D19" si="15">C13*1.2</f>
        <v>0</v>
      </c>
      <c r="E13" s="5">
        <f t="shared" ref="E3:E19" si="16">R13</f>
        <v>0</v>
      </c>
      <c r="F13" s="66" t="e">
        <f t="shared" ref="F3:F19" si="17">ROUND((E13/B13),0)</f>
        <v>#DIV/0!</v>
      </c>
      <c r="G13" s="66" t="e">
        <f t="shared" ref="G3:G19" si="18">ROUND((E13/C13),0)</f>
        <v>#DIV/0!</v>
      </c>
      <c r="H13" s="66" t="e">
        <f t="shared" ref="H3:H19" si="19">ROUND((E13/D13),0)</f>
        <v>#DIV/0!</v>
      </c>
      <c r="I13" s="66">
        <f t="shared" ref="I3:I19" si="20">T13</f>
        <v>0</v>
      </c>
      <c r="J13" s="66">
        <f t="shared" ref="J3:J19" si="21">U13</f>
        <v>0</v>
      </c>
      <c r="K13" s="67"/>
      <c r="L13" s="67"/>
      <c r="M13" s="67"/>
      <c r="N13" s="67"/>
      <c r="O13" s="125">
        <v>0</v>
      </c>
      <c r="P13" s="75">
        <v>0</v>
      </c>
      <c r="Q13" s="75">
        <v>0</v>
      </c>
      <c r="R13" s="2">
        <v>0</v>
      </c>
      <c r="S13" s="2"/>
      <c r="T13" s="2"/>
      <c r="AA13" s="68"/>
    </row>
    <row r="14" spans="1:29" s="75" customFormat="1">
      <c r="A14" s="4">
        <f t="shared" si="12"/>
        <v>0</v>
      </c>
      <c r="B14" s="4">
        <f t="shared" si="13"/>
        <v>0</v>
      </c>
      <c r="C14" s="4">
        <f t="shared" si="14"/>
        <v>0</v>
      </c>
      <c r="D14" s="4">
        <f t="shared" si="15"/>
        <v>0</v>
      </c>
      <c r="E14" s="5">
        <f t="shared" si="16"/>
        <v>0</v>
      </c>
      <c r="F14" s="66" t="e">
        <f t="shared" si="17"/>
        <v>#DIV/0!</v>
      </c>
      <c r="G14" s="66" t="e">
        <f t="shared" si="18"/>
        <v>#DIV/0!</v>
      </c>
      <c r="H14" s="66" t="e">
        <f t="shared" si="19"/>
        <v>#DIV/0!</v>
      </c>
      <c r="I14" s="66">
        <f t="shared" si="20"/>
        <v>0</v>
      </c>
      <c r="J14" s="66">
        <f t="shared" si="21"/>
        <v>0</v>
      </c>
      <c r="K14" s="67"/>
      <c r="L14" s="67"/>
      <c r="M14" s="67"/>
      <c r="N14" s="67"/>
      <c r="O14" s="125">
        <v>0</v>
      </c>
      <c r="P14" s="75">
        <v>0</v>
      </c>
      <c r="Q14" s="75">
        <v>0</v>
      </c>
      <c r="R14" s="2">
        <v>0</v>
      </c>
      <c r="S14" s="2"/>
      <c r="T14" s="2"/>
      <c r="AA14" s="68"/>
    </row>
    <row r="15" spans="1:29" s="75" customFormat="1">
      <c r="A15" s="4">
        <f t="shared" si="12"/>
        <v>0</v>
      </c>
      <c r="B15" s="4">
        <f t="shared" si="13"/>
        <v>0</v>
      </c>
      <c r="C15" s="4">
        <f t="shared" si="14"/>
        <v>0</v>
      </c>
      <c r="D15" s="4">
        <f t="shared" si="15"/>
        <v>0</v>
      </c>
      <c r="E15" s="5">
        <f t="shared" si="16"/>
        <v>0</v>
      </c>
      <c r="F15" s="66" t="e">
        <f t="shared" si="17"/>
        <v>#DIV/0!</v>
      </c>
      <c r="G15" s="66" t="e">
        <f t="shared" si="18"/>
        <v>#DIV/0!</v>
      </c>
      <c r="H15" s="66" t="e">
        <f t="shared" si="19"/>
        <v>#DIV/0!</v>
      </c>
      <c r="I15" s="66">
        <f t="shared" si="20"/>
        <v>0</v>
      </c>
      <c r="J15" s="66">
        <f t="shared" si="21"/>
        <v>0</v>
      </c>
      <c r="K15" s="67"/>
      <c r="L15" s="67"/>
      <c r="M15" s="67"/>
      <c r="N15" s="67"/>
      <c r="O15" s="125">
        <v>0</v>
      </c>
      <c r="P15" s="75">
        <v>0</v>
      </c>
      <c r="Q15" s="75">
        <v>0</v>
      </c>
      <c r="R15" s="2">
        <v>0</v>
      </c>
      <c r="S15" s="2"/>
      <c r="T15" s="2"/>
      <c r="AA15" s="68"/>
    </row>
    <row r="16" spans="1:29" s="75" customFormat="1">
      <c r="A16" s="4">
        <f t="shared" si="12"/>
        <v>0</v>
      </c>
      <c r="B16" s="4">
        <f t="shared" si="13"/>
        <v>0</v>
      </c>
      <c r="C16" s="4">
        <f t="shared" si="14"/>
        <v>0</v>
      </c>
      <c r="D16" s="4">
        <f t="shared" si="15"/>
        <v>0</v>
      </c>
      <c r="E16" s="5">
        <f t="shared" si="16"/>
        <v>0</v>
      </c>
      <c r="F16" s="66" t="e">
        <f t="shared" si="17"/>
        <v>#DIV/0!</v>
      </c>
      <c r="G16" s="66" t="e">
        <f t="shared" si="18"/>
        <v>#DIV/0!</v>
      </c>
      <c r="H16" s="66" t="e">
        <f t="shared" si="19"/>
        <v>#DIV/0!</v>
      </c>
      <c r="I16" s="66">
        <f t="shared" si="20"/>
        <v>0</v>
      </c>
      <c r="J16" s="66">
        <f t="shared" si="21"/>
        <v>0</v>
      </c>
      <c r="K16" s="67"/>
      <c r="L16" s="67"/>
      <c r="M16" s="67"/>
      <c r="N16" s="67"/>
      <c r="O16" s="125">
        <v>0</v>
      </c>
      <c r="P16" s="75">
        <v>0</v>
      </c>
      <c r="Q16" s="75">
        <v>0</v>
      </c>
      <c r="R16" s="2">
        <v>0</v>
      </c>
      <c r="S16" s="2"/>
      <c r="T16" s="2"/>
      <c r="AA16" s="68"/>
    </row>
    <row r="17" spans="1:27" s="75" customFormat="1">
      <c r="A17" s="4">
        <f t="shared" si="12"/>
        <v>0</v>
      </c>
      <c r="B17" s="4">
        <f t="shared" si="13"/>
        <v>0</v>
      </c>
      <c r="C17" s="4">
        <f t="shared" si="14"/>
        <v>0</v>
      </c>
      <c r="D17" s="4">
        <f t="shared" si="15"/>
        <v>0</v>
      </c>
      <c r="E17" s="5">
        <f t="shared" si="16"/>
        <v>0</v>
      </c>
      <c r="F17" s="66" t="e">
        <f t="shared" si="17"/>
        <v>#DIV/0!</v>
      </c>
      <c r="G17" s="66" t="e">
        <f t="shared" si="18"/>
        <v>#DIV/0!</v>
      </c>
      <c r="H17" s="66" t="e">
        <f t="shared" si="19"/>
        <v>#DIV/0!</v>
      </c>
      <c r="I17" s="66">
        <f t="shared" si="20"/>
        <v>0</v>
      </c>
      <c r="J17" s="66">
        <f t="shared" si="21"/>
        <v>0</v>
      </c>
      <c r="K17" s="67"/>
      <c r="L17" s="67"/>
      <c r="M17" s="67"/>
      <c r="N17" s="67"/>
      <c r="O17" s="125">
        <v>0</v>
      </c>
      <c r="P17" s="75">
        <v>0</v>
      </c>
      <c r="Q17" s="75">
        <v>0</v>
      </c>
      <c r="R17" s="2">
        <v>0</v>
      </c>
      <c r="S17" s="2"/>
      <c r="T17" s="2"/>
      <c r="AA17" s="68"/>
    </row>
    <row r="18" spans="1:27" s="75" customFormat="1">
      <c r="A18" s="4">
        <f t="shared" si="12"/>
        <v>0</v>
      </c>
      <c r="B18" s="4">
        <f t="shared" si="13"/>
        <v>0</v>
      </c>
      <c r="C18" s="4">
        <f t="shared" si="14"/>
        <v>0</v>
      </c>
      <c r="D18" s="4">
        <f t="shared" si="15"/>
        <v>0</v>
      </c>
      <c r="E18" s="5">
        <f t="shared" si="16"/>
        <v>0</v>
      </c>
      <c r="F18" s="66" t="e">
        <f t="shared" si="17"/>
        <v>#DIV/0!</v>
      </c>
      <c r="G18" s="66" t="e">
        <f t="shared" si="18"/>
        <v>#DIV/0!</v>
      </c>
      <c r="H18" s="66" t="e">
        <f t="shared" si="19"/>
        <v>#DIV/0!</v>
      </c>
      <c r="I18" s="66">
        <f t="shared" si="20"/>
        <v>0</v>
      </c>
      <c r="J18" s="66">
        <f t="shared" si="21"/>
        <v>0</v>
      </c>
      <c r="K18" s="67"/>
      <c r="L18" s="67"/>
      <c r="M18" s="67"/>
      <c r="N18" s="67"/>
      <c r="O18" s="125">
        <v>0</v>
      </c>
      <c r="P18" s="75">
        <v>0</v>
      </c>
      <c r="Q18" s="75">
        <v>0</v>
      </c>
      <c r="R18" s="2">
        <v>0</v>
      </c>
      <c r="S18" s="2"/>
      <c r="T18" s="2"/>
      <c r="AA18" s="68"/>
    </row>
    <row r="19" spans="1:27" s="75" customFormat="1">
      <c r="A19" s="4">
        <f t="shared" si="12"/>
        <v>0</v>
      </c>
      <c r="B19" s="4">
        <f t="shared" si="13"/>
        <v>0</v>
      </c>
      <c r="C19" s="4">
        <f t="shared" si="14"/>
        <v>0</v>
      </c>
      <c r="D19" s="4">
        <f t="shared" si="15"/>
        <v>0</v>
      </c>
      <c r="E19" s="5">
        <f t="shared" si="16"/>
        <v>0</v>
      </c>
      <c r="F19" s="66" t="e">
        <f t="shared" si="17"/>
        <v>#DIV/0!</v>
      </c>
      <c r="G19" s="66" t="e">
        <f t="shared" si="18"/>
        <v>#DIV/0!</v>
      </c>
      <c r="H19" s="66" t="e">
        <f t="shared" si="19"/>
        <v>#DIV/0!</v>
      </c>
      <c r="I19" s="66">
        <f t="shared" si="20"/>
        <v>0</v>
      </c>
      <c r="J19" s="66">
        <f t="shared" si="21"/>
        <v>0</v>
      </c>
      <c r="K19" s="67"/>
      <c r="L19" s="67"/>
      <c r="M19" s="67"/>
      <c r="N19" s="67"/>
      <c r="O19" s="125">
        <v>0</v>
      </c>
      <c r="P19" s="75">
        <v>0</v>
      </c>
      <c r="Q19" s="75">
        <v>0</v>
      </c>
      <c r="R19" s="2">
        <v>0</v>
      </c>
      <c r="S19" s="2"/>
      <c r="T19" s="2"/>
      <c r="AA19" s="68"/>
    </row>
    <row r="20" spans="1:27" s="10" customFormat="1"/>
    <row r="21" spans="1:27" s="10" customFormat="1" ht="16.5">
      <c r="F21" s="69"/>
    </row>
    <row r="22" spans="1:27" s="10" customFormat="1">
      <c r="F22" s="63"/>
    </row>
    <row r="23" spans="1:27" s="10" customFormat="1" ht="16.5">
      <c r="C23" s="10" t="s">
        <v>95</v>
      </c>
      <c r="E23" s="39"/>
      <c r="F23" s="65" t="s">
        <v>66</v>
      </c>
      <c r="G23" s="65"/>
      <c r="I23" s="10">
        <f>G23*9500</f>
        <v>0</v>
      </c>
    </row>
    <row r="24" spans="1:27" s="10" customFormat="1">
      <c r="C24" s="10" t="s">
        <v>1</v>
      </c>
      <c r="F24" s="65" t="s">
        <v>69</v>
      </c>
      <c r="G24" s="65"/>
    </row>
    <row r="25" spans="1:27" s="10" customFormat="1">
      <c r="F25" s="64" t="s">
        <v>70</v>
      </c>
      <c r="G25" s="64"/>
    </row>
    <row r="26" spans="1:27" s="10" customFormat="1">
      <c r="F26" s="52"/>
      <c r="G26" s="52"/>
    </row>
    <row r="27" spans="1:27" s="10" customFormat="1">
      <c r="F27" s="52" t="s">
        <v>93</v>
      </c>
      <c r="G27" s="52"/>
    </row>
    <row r="28" spans="1:27" s="10" customFormat="1">
      <c r="F28" s="52" t="s">
        <v>73</v>
      </c>
      <c r="G28" s="52"/>
    </row>
    <row r="29" spans="1:27" s="10" customFormat="1">
      <c r="F29" s="52" t="s">
        <v>71</v>
      </c>
      <c r="G29" s="52"/>
    </row>
    <row r="30" spans="1:27" s="10" customFormat="1">
      <c r="C30" s="74"/>
      <c r="D30"/>
      <c r="F30" s="65" t="s">
        <v>72</v>
      </c>
      <c r="G30" s="65"/>
    </row>
    <row r="31" spans="1:27" s="10" customFormat="1">
      <c r="C31"/>
      <c r="D31"/>
      <c r="F31" s="64" t="s">
        <v>94</v>
      </c>
      <c r="G31" s="64">
        <f>SUM(G27:G30)</f>
        <v>0</v>
      </c>
      <c r="I31" s="10" t="e">
        <f>I23/G31</f>
        <v>#DIV/0!</v>
      </c>
      <c r="Q31" s="70"/>
    </row>
    <row r="32" spans="1:27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74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="85" zoomScaleNormal="85" workbookViewId="0">
      <selection activeCell="S13" activeCellId="1" sqref="S13 S13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5:J12"/>
  <sheetViews>
    <sheetView workbookViewId="0">
      <selection activeCell="R16" sqref="R16"/>
    </sheetView>
  </sheetViews>
  <sheetFormatPr defaultRowHeight="15"/>
  <sheetData>
    <row r="5" spans="7:10">
      <c r="G5" s="6"/>
    </row>
    <row r="9" spans="7:10">
      <c r="H9" s="6"/>
    </row>
    <row r="12" spans="7:10">
      <c r="J12" s="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>
      <selection activeCell="K12" sqref="G6:K12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Depreciation</vt:lpstr>
      <vt:lpstr>Sale plan</vt:lpstr>
      <vt:lpstr>Calculation</vt:lpstr>
      <vt:lpstr>20-20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2024-02-23T09:03:17Z</dcterms:modified>
</cp:coreProperties>
</file>