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789C906B-0BE4-41FB-AD94-DEA4AEFDEF0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1" l="1"/>
  <c r="B18" i="1"/>
  <c r="F8" i="1"/>
  <c r="E15" i="1"/>
  <c r="E16" i="1" s="1"/>
  <c r="A36" i="1"/>
  <c r="G35" i="1"/>
  <c r="F35" i="1"/>
  <c r="A34" i="1"/>
  <c r="A33" i="1"/>
  <c r="C33" i="1"/>
  <c r="E13" i="1"/>
  <c r="E8" i="1"/>
  <c r="E7" i="1"/>
  <c r="E6" i="1"/>
  <c r="F33" i="1"/>
  <c r="F36" i="1"/>
  <c r="G36" i="1" s="1"/>
  <c r="C36" i="1"/>
  <c r="B10" i="1"/>
  <c r="B11" i="1" s="1"/>
  <c r="B8" i="1"/>
  <c r="B6" i="1"/>
  <c r="B5" i="1"/>
  <c r="B14" i="1" s="1"/>
  <c r="G33" i="1" l="1"/>
  <c r="B12" i="1"/>
  <c r="B13" i="1" s="1"/>
  <c r="B15" i="1" s="1"/>
  <c r="B17" i="1" s="1"/>
  <c r="C17" i="1" s="1"/>
  <c r="C35" i="1"/>
  <c r="C34" i="1"/>
  <c r="B19" i="1" l="1"/>
  <c r="I29" i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4" i="1"/>
  <c r="G34" i="1" s="1"/>
  <c r="H33" i="1" l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<sst xmlns="http://schemas.openxmlformats.org/spreadsheetml/2006/main" count="29" uniqueCount="27">
  <si>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</si>
  <si>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</si>
  <si>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</si>
  <si>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</si>
  <si>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</si>
  <si>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</si>
  <si>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</si>
  <si>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</si>
  <si>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</si>
  <si>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</si>
  <si>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</si>
  <si>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</si>
  <si>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</si>
  <si>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</si>
  <si>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</si>
  <si>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</si>
  <si>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</si>
  <si>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</si>
  <si>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</si>
  <si>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</si>
  <si>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</si>
  <si>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</si>
  <si>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</si>
  <si>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</si>
  <si>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</si>
  <si>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Higher Weightage Remark</t>
  </si>
  <si>
    <t>Previous Valuation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</si>
</sst>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0" fillId="2" borderId="0" xfId="0" applyFill="1"/>
    <xf numFmtId="0" fontId="7" fillId="2" borderId="0" xfId="0" applyFont="1" applyFill="1"/>
    <xf numFmtId="43" fontId="0" fillId="2" borderId="0" xfId="0" applyNumberFormat="1" applyFill="1"/>
    <xf numFmtId="43" fontId="2" fillId="2" borderId="0" xfId="0" applyNumberFormat="1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486523</xdr:colOff>
      <xdr:row>35</xdr:row>
      <xdr:rowOff>931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C1323D-4C7A-4D30-ADE2-71D92B689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63323" cy="666843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553208</xdr:colOff>
      <xdr:row>37</xdr:row>
      <xdr:rowOff>162931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FD304A6-ED68-4650-9FAC-9F4DB142B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5430008" cy="7211431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0</xdr:row>
      <xdr:rowOff>0</xdr:rowOff>
    </xdr:from>
    <xdr:to>
      <xdr:col>26</xdr:col>
      <xdr:colOff>524626</xdr:colOff>
      <xdr:row>39</xdr:row>
      <xdr:rowOff>172511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C5CE3B1-A4B9-434A-9DB2-FA0BCD304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91850" y="0"/>
          <a:ext cx="5382376" cy="76020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16</xdr:col>
      <xdr:colOff>334698</xdr:colOff>
      <xdr:row>83</xdr:row>
      <xdr:rowOff>48748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0013855-4FC6-4B78-ABF5-53217F900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7810500"/>
          <a:ext cx="9478698" cy="8049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230419</xdr:colOff>
      <xdr:row>47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52A2F7-77C7-4A3C-92A0-7366140D6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32019" cy="9116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278135</xdr:colOff>
      <xdr:row>42</xdr:row>
      <xdr:rowOff>39222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C0749D-971A-4435-995A-4B2638EAA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89335" cy="8040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106747</xdr:colOff>
      <xdr:row>45</xdr:row>
      <xdr:rowOff>20249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15AB73-937D-4C33-A7E6-1D22DE365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27547" cy="8592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468577</xdr:colOff>
      <xdr:row>47</xdr:row>
      <xdr:rowOff>125092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AFF154-EEEB-4DFD-ADE7-AAF007315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70177" cy="90785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0</xdr:rowOff>
    </xdr:from>
    <xdr:to>
      <xdr:col>23</xdr:col>
      <xdr:colOff>459221</xdr:colOff>
      <xdr:row>93</xdr:row>
      <xdr:rowOff>163171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462010-543E-B2D8-1EF1-F1444369E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953500"/>
          <a:ext cx="14480021" cy="89261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497071</xdr:colOff>
      <xdr:row>32</xdr:row>
      <xdr:rowOff>124693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88B0A8-4DD9-4FBD-BFC5-DA823301F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2689071" cy="62206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H15" sqref="H15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11800</v>
      </c>
      <c r="C3" s="17"/>
      <c r="D3" s="10"/>
      <c r="E3">
        <v>2018</v>
      </c>
      <c r="F3" s="3">
        <v>2024</v>
      </c>
      <c r="G3" s="4">
        <f>F3-E3</f>
        <v>6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9300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/>
      <c r="E6">
        <f>18.9*10.764</f>
        <v>203.43959999999998</v>
      </c>
      <c r="F6" s="3"/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>
        <f>8.05*10.764</f>
        <v>86.650199999999998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>
        <f>SUM(E6:E7)</f>
        <v>290.08979999999997</v>
      </c>
      <c r="F8" s="32">
        <f>E8*1.1</f>
        <v>319.09877999999998</v>
      </c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2500</v>
      </c>
      <c r="C13" s="21"/>
      <c r="D13" s="44"/>
      <c r="E13">
        <f>311+49</f>
        <v>360</v>
      </c>
      <c r="F13" t="s">
        <v>26</v>
      </c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9300</v>
      </c>
      <c r="C14" s="17"/>
      <c r="D14" s="10"/>
      <c r="E14">
        <v>9800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11800</v>
      </c>
      <c r="C15" s="17"/>
      <c r="D15" s="10"/>
      <c r="E15">
        <f>E14*E13</f>
        <v>3528000</v>
      </c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290</v>
      </c>
      <c r="C16" s="38"/>
      <c r="D16" s="8"/>
      <c r="E16" s="5">
        <f>E15/290</f>
        <v>12165.51724137931</v>
      </c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3422000</v>
      </c>
      <c r="C17" s="23">
        <f>B17*75%</f>
        <v>2566500</v>
      </c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319*B4</f>
        <v>797500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8555</v>
      </c>
      <c r="C19" s="39"/>
      <c r="D19" s="10"/>
      <c r="E19" s="50" t="s">
        <v>25</v>
      </c>
      <c r="F19" s="51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266</v>
      </c>
      <c r="C25" s="8"/>
      <c r="D25" s="8"/>
      <c r="E25" s="8">
        <v>3231000</v>
      </c>
      <c r="F25" s="10">
        <f t="shared" ref="F25:F31" si="0">E25/B25</f>
        <v>12146.616541353384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390</v>
      </c>
      <c r="C26" s="8"/>
      <c r="D26" s="8"/>
      <c r="E26" s="8">
        <v>3900000</v>
      </c>
      <c r="F26" s="10">
        <f t="shared" si="0"/>
        <v>10000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f>C27/1.8</f>
        <v>350</v>
      </c>
      <c r="C27" s="8">
        <v>630</v>
      </c>
      <c r="D27" s="8"/>
      <c r="E27" s="10">
        <v>3400000</v>
      </c>
      <c r="F27" s="10">
        <f t="shared" si="0"/>
        <v>9714.2857142857138</v>
      </c>
      <c r="G27" s="10">
        <f t="shared" ref="G27:G31" si="1">E27/C27</f>
        <v>5396.8253968253966</v>
      </c>
      <c r="H27" s="10" t="e">
        <f>E27/#REF!</f>
        <v>#REF!</v>
      </c>
      <c r="I27" s="8"/>
    </row>
    <row r="28" spans="1:14" x14ac:dyDescent="0.25">
      <c r="B28" s="9">
        <v>370</v>
      </c>
      <c r="C28" s="8"/>
      <c r="D28" s="8"/>
      <c r="E28" s="10">
        <v>3800000</v>
      </c>
      <c r="F28" s="10">
        <f t="shared" si="0"/>
        <v>10270.27027027027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>
        <v>266</v>
      </c>
      <c r="C29" s="25"/>
      <c r="E29" s="26">
        <v>3350000</v>
      </c>
      <c r="F29" s="26">
        <f t="shared" si="0"/>
        <v>12593.984962406015</v>
      </c>
      <c r="G29" s="10" t="e">
        <f t="shared" si="1"/>
        <v>#DIV/0!</v>
      </c>
      <c r="H29" s="26" t="e">
        <f>E29/#REF!</f>
        <v>#REF!</v>
      </c>
      <c r="I29" s="8">
        <f>C29/B29</f>
        <v>0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8" x14ac:dyDescent="0.25">
      <c r="A33" s="7">
        <f>24.176*10.764+7*10.764</f>
        <v>335.578464</v>
      </c>
      <c r="B33" s="7">
        <v>3241000</v>
      </c>
      <c r="C33">
        <f>B33/A33</f>
        <v>9657.9499213632498</v>
      </c>
      <c r="D33">
        <v>194500</v>
      </c>
      <c r="E33">
        <v>30000</v>
      </c>
      <c r="F33">
        <f>E33+D33+B33</f>
        <v>3465500</v>
      </c>
      <c r="G33">
        <f>F33/A33</f>
        <v>10326.943984105012</v>
      </c>
      <c r="H33" s="6" t="e">
        <f>F33/#REF!</f>
        <v>#REF!</v>
      </c>
    </row>
    <row r="34" spans="1:8" x14ac:dyDescent="0.25">
      <c r="A34" s="48">
        <f>18.84*10.764</f>
        <v>202.79375999999999</v>
      </c>
      <c r="B34" s="49">
        <v>2400000</v>
      </c>
      <c r="C34" s="48">
        <f>B34/A34</f>
        <v>11834.683670740165</v>
      </c>
      <c r="D34" s="48">
        <v>144000</v>
      </c>
      <c r="E34" s="48">
        <v>24000</v>
      </c>
      <c r="F34" s="48">
        <f>E34+D34+B34</f>
        <v>2568000</v>
      </c>
      <c r="G34" s="48">
        <f>F34/A34</f>
        <v>12663.111527691977</v>
      </c>
      <c r="H34" s="6" t="e">
        <f>F34/#REF!</f>
        <v>#REF!</v>
      </c>
    </row>
    <row r="35" spans="1:8" x14ac:dyDescent="0.25">
      <c r="A35">
        <v>317</v>
      </c>
      <c r="B35" s="7">
        <v>2800000</v>
      </c>
      <c r="C35">
        <f>B35/A35</f>
        <v>8832.8075709779187</v>
      </c>
      <c r="D35">
        <v>100</v>
      </c>
      <c r="E35">
        <v>100</v>
      </c>
      <c r="F35">
        <f>E35+D35+B35</f>
        <v>2800200</v>
      </c>
      <c r="G35">
        <f>F35/A35</f>
        <v>8833.4384858044159</v>
      </c>
    </row>
    <row r="36" spans="1:8" ht="15.75" x14ac:dyDescent="0.25">
      <c r="A36" s="30">
        <f>30*10.764</f>
        <v>322.91999999999996</v>
      </c>
      <c r="B36" s="7">
        <v>2950000</v>
      </c>
      <c r="C36">
        <f>B36/A36</f>
        <v>9135.3895701721794</v>
      </c>
      <c r="D36">
        <v>177000</v>
      </c>
      <c r="E36">
        <v>29500</v>
      </c>
      <c r="F36">
        <f>E36+D36+B36</f>
        <v>3156500</v>
      </c>
      <c r="G36">
        <f>F36/A36</f>
        <v>9774.8668400842325</v>
      </c>
    </row>
    <row r="37" spans="1:8" ht="15.75" x14ac:dyDescent="0.25">
      <c r="A37" s="30"/>
    </row>
    <row r="38" spans="1:8" ht="15.75" x14ac:dyDescent="0.25">
      <c r="A38" s="30"/>
    </row>
    <row r="39" spans="1:8" ht="15.75" x14ac:dyDescent="0.25">
      <c r="A39" s="30"/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49" workbookViewId="0">
      <selection activeCell="B42" sqref="B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2024-02-27T11:07:12Z</dcterms:modified>
</cp:coreProperties>
</file>