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Gwalior Main Branch\Sneha Bhatia\"/>
    </mc:Choice>
  </mc:AlternateContent>
  <xr:revisionPtr revIDLastSave="0" documentId="13_ncr:1_{157E0830-BF86-421C-B28F-E67FEB8C8AA5}" xr6:coauthVersionLast="45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4" l="1"/>
  <c r="C3" i="4"/>
  <c r="C2" i="4"/>
  <c r="E19" i="23"/>
  <c r="I31" i="4"/>
  <c r="G25" i="4"/>
  <c r="P4" i="4"/>
  <c r="Q4" i="4" s="1"/>
  <c r="Q3" i="4"/>
  <c r="P3" i="4"/>
  <c r="Q2" i="4"/>
  <c r="P2" i="4"/>
  <c r="G31" i="4"/>
  <c r="G28" i="4"/>
  <c r="C5" i="25" l="1"/>
  <c r="C4" i="25"/>
  <c r="C3" i="25"/>
  <c r="B2" i="4"/>
  <c r="B3" i="4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<sst xmlns="http://schemas.openxmlformats.org/spreadsheetml/2006/main" count="133" uniqueCount="91">
  <si>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</si>
  <si>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</si>
  <si>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</si>
  <si>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</si>
  <si>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</si>
  <si>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</si>
  <si>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</si>
  <si>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</si>
  <si>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</si>
  <si>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</si>
  <si>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</si>
  <si>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</si>
  <si>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</si>
  <si>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</si>
  <si>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</si>
  <si>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</si>
  <si>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</si>
  <si>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</si>
  <si>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</si>
  <si>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</si>
  <si>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</si>
  <si>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</si>
  <si>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</si>
  <si>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</si>
  <si>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</si>
  <si>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</si>
  <si>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</si>
  <si>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</si>
  <si>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</si>
  <si>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</si>
  <si>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</si>
  <si>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</si>
  <si>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</si>
  <si>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</si>
  <si>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</si>
  <si>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</si>
  <si>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</si>
  <si>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</si>
  <si>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</si>
  <si>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</si>
  <si>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</si>
  <si>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</si>
  <si>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</si>
  <si>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</si>
  <si>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</si>
  <si>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</si>
  <si>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</si>
  <si>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</si>
  <si>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</si>
  <si>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</si>
  <si>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</si>
  <si>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</si>
  <si>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</si>
  <si>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</si>
  <si>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</si>
  <si>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</si>
  <si>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</si>
  <si>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</si>
  <si>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</si>
  <si>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</si>
  <si>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</si>
  <si>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</si>
  <si>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</si>
  <si>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</si>
  <si>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</si>
  <si>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</si>
  <si>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</si>
  <si>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</si>
  <si>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</si>
  <si>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</si>
  <si>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</si>
  <si>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</si>
  <si>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</si>
  <si>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</si>
  <si>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</si>
  <si>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</si>
  <si>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</si>
  <si>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</si>
  <si>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</si>
  <si>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</si>
  <si>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</si>
  <si>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</si>
  <si>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</si>
  <si>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</si>
  <si>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</si>
  <si>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BALCONY</t>
  </si>
  <si>
    <t>TACA</t>
  </si>
  <si>
    <t>03.05.2021</t>
  </si>
  <si>
    <t>IGR-12.02.24</t>
  </si>
  <si>
    <t>IGR-03.02.24</t>
  </si>
  <si>
    <t>IGR-25.01.24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</si>
</sst>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FB47F4-C81B-4174-AAEC-17EA7E02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57D3E4-F367-4A55-B0AD-2F0B8D09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206E9B-D7D2-4735-90A0-50613E98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287492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B248C-975D-43BB-B7A6-D417AA7F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79492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16F44-AA89-48F6-9549-C15FB01F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773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F185FF-356B-4C80-98CF-2F64C619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04A1-E658-4CB3-966C-A57F1D29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478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211962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45D60A-D56C-4BB8-85CB-049C2DC4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80762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4" sqref="L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308250.33599999995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337650.33599999995</v>
      </c>
      <c r="D9" s="63" t="s">
        <v>62</v>
      </c>
      <c r="E9" s="64">
        <f>C9/10.764</f>
        <v>31368.481605351168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</v>
      </c>
      <c r="D13" s="70">
        <f>D12-C13</f>
        <v>96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3" sqref="D33:D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43000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40000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40000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43000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777</v>
      </c>
      <c r="D18" s="26"/>
      <c r="F18" s="19"/>
    </row>
    <row r="19" spans="1:6" x14ac:dyDescent="0.25">
      <c r="A19" s="16" t="s">
        <v>74</v>
      </c>
      <c r="B19" s="6"/>
      <c r="C19" s="32">
        <f>C18*C16</f>
        <v>33411000</v>
      </c>
      <c r="D19" s="33">
        <v>1500000</v>
      </c>
      <c r="E19" s="70">
        <f>C19+D19</f>
        <v>34911000</v>
      </c>
      <c r="F19" s="34"/>
    </row>
    <row r="20" spans="1:6" x14ac:dyDescent="0.25">
      <c r="A20" s="16" t="s">
        <v>24</v>
      </c>
      <c r="C20" s="35">
        <f>C19*90%</f>
        <v>30069900</v>
      </c>
      <c r="D20" s="32"/>
      <c r="F20" s="19"/>
    </row>
    <row r="21" spans="1:6" x14ac:dyDescent="0.25">
      <c r="A21" s="16" t="s">
        <v>25</v>
      </c>
      <c r="C21" s="35">
        <f>C19*80%</f>
        <v>26728800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2331000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69606.25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818.455418181818</v>
      </c>
      <c r="C2" s="4">
        <f>B2*1.1</f>
        <v>900.30095999999992</v>
      </c>
      <c r="D2" s="4">
        <f t="shared" ref="D2:D16" si="1">C2*1.2</f>
        <v>1080.3611519999999</v>
      </c>
      <c r="E2" s="5">
        <f t="shared" ref="E2:E16" si="2">R2</f>
        <v>30000000</v>
      </c>
      <c r="F2" s="77">
        <f t="shared" ref="F2:F15" si="3">ROUND((E2/B2),0)</f>
        <v>36654</v>
      </c>
      <c r="G2" s="77">
        <f t="shared" ref="G2:G15" si="4">ROUND((E2/C2),0)</f>
        <v>33322</v>
      </c>
      <c r="H2" s="77">
        <f t="shared" ref="H2:H15" si="5">ROUND((E2/D2),0)</f>
        <v>27768</v>
      </c>
      <c r="I2" s="77">
        <f t="shared" ref="I2:I15" si="6">T2</f>
        <v>0</v>
      </c>
      <c r="J2" s="77">
        <f t="shared" ref="J2:J15" si="7">U2</f>
        <v>0</v>
      </c>
      <c r="K2" s="7"/>
      <c r="L2" s="7"/>
      <c r="M2" s="7"/>
      <c r="N2" s="7"/>
      <c r="O2" s="7">
        <v>0</v>
      </c>
      <c r="P2" s="7">
        <f>83.64*10.764</f>
        <v>900.30095999999992</v>
      </c>
      <c r="Q2" s="7">
        <f>P2/1.1</f>
        <v>818.455418181818</v>
      </c>
      <c r="R2" s="78">
        <v>30000000</v>
      </c>
      <c r="S2" s="78" t="s">
        <v>88</v>
      </c>
    </row>
    <row r="3" spans="1:19" x14ac:dyDescent="0.25">
      <c r="A3" s="4">
        <v>2</v>
      </c>
      <c r="B3" s="4">
        <f t="shared" si="0"/>
        <v>777.25865454545442</v>
      </c>
      <c r="C3" s="4">
        <f>B3*1.1</f>
        <v>854.98451999999997</v>
      </c>
      <c r="D3" s="4">
        <f t="shared" si="1"/>
        <v>1025.9814239999998</v>
      </c>
      <c r="E3" s="5">
        <f t="shared" si="2"/>
        <v>31044000</v>
      </c>
      <c r="F3" s="77">
        <f t="shared" si="3"/>
        <v>39940</v>
      </c>
      <c r="G3" s="77">
        <f t="shared" si="4"/>
        <v>36309</v>
      </c>
      <c r="H3" s="77">
        <f t="shared" si="5"/>
        <v>30258</v>
      </c>
      <c r="I3" s="77">
        <f t="shared" si="6"/>
        <v>0</v>
      </c>
      <c r="J3" s="77">
        <f t="shared" si="7"/>
        <v>0</v>
      </c>
      <c r="K3" s="7"/>
      <c r="L3" s="7"/>
      <c r="M3" s="7"/>
      <c r="N3" s="7"/>
      <c r="O3" s="7">
        <v>0</v>
      </c>
      <c r="P3" s="7">
        <f>79.43*10.764</f>
        <v>854.98451999999997</v>
      </c>
      <c r="Q3" s="7">
        <f>P3/1.1</f>
        <v>777.25865454545442</v>
      </c>
      <c r="R3" s="78">
        <v>31044000</v>
      </c>
      <c r="S3" s="78" t="s">
        <v>89</v>
      </c>
    </row>
    <row r="4" spans="1:19" x14ac:dyDescent="0.25">
      <c r="A4" s="4">
        <v>3</v>
      </c>
      <c r="B4" s="4">
        <f t="shared" si="0"/>
        <v>777.25865454545442</v>
      </c>
      <c r="C4" s="4">
        <f>B4*1.1</f>
        <v>854.98451999999997</v>
      </c>
      <c r="D4" s="4">
        <f t="shared" si="1"/>
        <v>1025.9814239999998</v>
      </c>
      <c r="E4" s="5">
        <f t="shared" si="2"/>
        <v>31882000</v>
      </c>
      <c r="F4" s="77">
        <f t="shared" si="3"/>
        <v>41019</v>
      </c>
      <c r="G4" s="77">
        <f t="shared" si="4"/>
        <v>37290</v>
      </c>
      <c r="H4" s="77">
        <f t="shared" si="5"/>
        <v>31075</v>
      </c>
      <c r="I4" s="77">
        <f t="shared" si="6"/>
        <v>0</v>
      </c>
      <c r="J4" s="77">
        <f t="shared" si="7"/>
        <v>0</v>
      </c>
      <c r="K4" s="7"/>
      <c r="L4" s="7"/>
      <c r="M4" s="7"/>
      <c r="N4" s="7"/>
      <c r="O4" s="7">
        <v>0</v>
      </c>
      <c r="P4" s="7">
        <f>79.43*10.764</f>
        <v>854.98451999999997</v>
      </c>
      <c r="Q4" s="7">
        <f>P4/1.1</f>
        <v>777.25865454545442</v>
      </c>
      <c r="R4" s="78">
        <v>31882000</v>
      </c>
      <c r="S4" s="78" t="s">
        <v>90</v>
      </c>
    </row>
    <row r="5" spans="1:19" x14ac:dyDescent="0.25">
      <c r="A5" s="4">
        <v>4</v>
      </c>
      <c r="B5" s="4">
        <f t="shared" si="0"/>
        <v>777</v>
      </c>
      <c r="C5" s="4">
        <f t="shared" ref="C2:C16" si="8">B5*1.2</f>
        <v>932.4</v>
      </c>
      <c r="D5" s="4">
        <f t="shared" si="1"/>
        <v>1118.8799999999999</v>
      </c>
      <c r="E5" s="5">
        <f t="shared" si="2"/>
        <v>35900000</v>
      </c>
      <c r="F5" s="77">
        <f t="shared" si="3"/>
        <v>46203</v>
      </c>
      <c r="G5" s="77">
        <f t="shared" si="4"/>
        <v>38503</v>
      </c>
      <c r="H5" s="77">
        <f t="shared" si="5"/>
        <v>32086</v>
      </c>
      <c r="I5" s="77">
        <f t="shared" si="6"/>
        <v>0</v>
      </c>
      <c r="J5" s="77">
        <f t="shared" si="7"/>
        <v>0</v>
      </c>
      <c r="K5" s="7"/>
      <c r="L5" s="7"/>
      <c r="M5" s="7"/>
      <c r="N5" s="7"/>
      <c r="O5" s="7">
        <v>0</v>
      </c>
      <c r="P5" s="7">
        <f t="shared" ref="P2:P10" si="9">O5/1.2</f>
        <v>0</v>
      </c>
      <c r="Q5" s="7">
        <v>777</v>
      </c>
      <c r="R5" s="78">
        <v>35900000</v>
      </c>
      <c r="S5" s="2"/>
    </row>
    <row r="6" spans="1:19" x14ac:dyDescent="0.25">
      <c r="A6" s="4">
        <v>5</v>
      </c>
      <c r="B6" s="4">
        <f t="shared" si="0"/>
        <v>777</v>
      </c>
      <c r="C6" s="4">
        <f t="shared" si="8"/>
        <v>932.4</v>
      </c>
      <c r="D6" s="4">
        <f t="shared" si="1"/>
        <v>1118.8799999999999</v>
      </c>
      <c r="E6" s="5">
        <f t="shared" si="2"/>
        <v>34900000</v>
      </c>
      <c r="F6" s="77">
        <f t="shared" si="3"/>
        <v>44916</v>
      </c>
      <c r="G6" s="77">
        <f t="shared" si="4"/>
        <v>37430</v>
      </c>
      <c r="H6" s="77">
        <f t="shared" si="5"/>
        <v>31192</v>
      </c>
      <c r="I6" s="77">
        <f t="shared" si="6"/>
        <v>0</v>
      </c>
      <c r="J6" s="77">
        <f t="shared" si="7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777</v>
      </c>
      <c r="R6" s="78">
        <v>34900000</v>
      </c>
      <c r="S6" s="2"/>
    </row>
    <row r="7" spans="1:19" x14ac:dyDescent="0.25">
      <c r="A7" s="4">
        <v>6</v>
      </c>
      <c r="B7" s="4">
        <f t="shared" si="0"/>
        <v>777</v>
      </c>
      <c r="C7" s="4">
        <f t="shared" si="8"/>
        <v>932.4</v>
      </c>
      <c r="D7" s="4">
        <f t="shared" si="1"/>
        <v>1118.8799999999999</v>
      </c>
      <c r="E7" s="5">
        <f t="shared" si="2"/>
        <v>35700000</v>
      </c>
      <c r="F7" s="77">
        <f t="shared" si="3"/>
        <v>45946</v>
      </c>
      <c r="G7" s="77">
        <f t="shared" si="4"/>
        <v>38288</v>
      </c>
      <c r="H7" s="77">
        <f t="shared" si="5"/>
        <v>31907</v>
      </c>
      <c r="I7" s="77">
        <f t="shared" si="6"/>
        <v>0</v>
      </c>
      <c r="J7" s="77">
        <f t="shared" si="7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777</v>
      </c>
      <c r="R7" s="78">
        <v>35700000</v>
      </c>
      <c r="S7" s="2"/>
    </row>
    <row r="8" spans="1:19" x14ac:dyDescent="0.25">
      <c r="A8" s="4">
        <v>7</v>
      </c>
      <c r="B8" s="4">
        <f t="shared" si="0"/>
        <v>777</v>
      </c>
      <c r="C8" s="4">
        <f t="shared" si="8"/>
        <v>932.4</v>
      </c>
      <c r="D8" s="4">
        <f t="shared" si="1"/>
        <v>1118.8799999999999</v>
      </c>
      <c r="E8" s="5">
        <f t="shared" si="2"/>
        <v>35000000</v>
      </c>
      <c r="F8" s="77">
        <f t="shared" si="3"/>
        <v>45045</v>
      </c>
      <c r="G8" s="77">
        <f t="shared" si="4"/>
        <v>37538</v>
      </c>
      <c r="H8" s="77">
        <f t="shared" si="5"/>
        <v>31281</v>
      </c>
      <c r="I8" s="77">
        <f t="shared" si="6"/>
        <v>0</v>
      </c>
      <c r="J8" s="77">
        <f t="shared" si="7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777</v>
      </c>
      <c r="R8" s="78">
        <v>35000000</v>
      </c>
      <c r="S8" s="2"/>
    </row>
    <row r="9" spans="1:19" x14ac:dyDescent="0.25">
      <c r="A9" s="4">
        <v>8</v>
      </c>
      <c r="B9" s="4">
        <f t="shared" si="0"/>
        <v>775</v>
      </c>
      <c r="C9" s="4">
        <f t="shared" si="8"/>
        <v>930</v>
      </c>
      <c r="D9" s="4">
        <f t="shared" si="1"/>
        <v>1116</v>
      </c>
      <c r="E9" s="5">
        <f t="shared" si="2"/>
        <v>32500000</v>
      </c>
      <c r="F9" s="4">
        <f t="shared" si="3"/>
        <v>41935</v>
      </c>
      <c r="G9" s="4">
        <f t="shared" si="4"/>
        <v>34946</v>
      </c>
      <c r="H9" s="4">
        <f t="shared" si="5"/>
        <v>29122</v>
      </c>
      <c r="I9" s="4">
        <f t="shared" si="6"/>
        <v>0</v>
      </c>
      <c r="J9" s="4">
        <f t="shared" si="7"/>
        <v>0</v>
      </c>
      <c r="O9">
        <v>0</v>
      </c>
      <c r="P9">
        <f t="shared" si="9"/>
        <v>0</v>
      </c>
      <c r="Q9">
        <v>775</v>
      </c>
      <c r="R9" s="2">
        <v>32500000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8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8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8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8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8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8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8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f>795+30</f>
        <v>825</v>
      </c>
    </row>
    <row r="26" spans="1:19" s="10" customFormat="1" x14ac:dyDescent="0.25">
      <c r="F26" s="57" t="s">
        <v>84</v>
      </c>
      <c r="G26" s="57">
        <v>750</v>
      </c>
    </row>
    <row r="27" spans="1:19" s="10" customFormat="1" x14ac:dyDescent="0.25">
      <c r="F27" s="57" t="s">
        <v>85</v>
      </c>
      <c r="G27" s="57">
        <v>27</v>
      </c>
    </row>
    <row r="28" spans="1:19" s="10" customFormat="1" x14ac:dyDescent="0.25">
      <c r="C28" s="72" t="s">
        <v>75</v>
      </c>
      <c r="D28" s="72" t="s">
        <v>87</v>
      </c>
      <c r="F28" s="62" t="s">
        <v>86</v>
      </c>
      <c r="G28" s="62">
        <f>SUM(G26:G27)</f>
        <v>777</v>
      </c>
    </row>
    <row r="29" spans="1:19" s="10" customFormat="1" x14ac:dyDescent="0.25">
      <c r="C29" s="72" t="s">
        <v>1</v>
      </c>
      <c r="D29" s="72">
        <v>25480000</v>
      </c>
      <c r="F29" s="57" t="s">
        <v>72</v>
      </c>
      <c r="G29" s="57">
        <v>855</v>
      </c>
      <c r="H29" s="10">
        <f>G29/G28</f>
        <v>1.1003861003861004</v>
      </c>
    </row>
    <row r="30" spans="1:19" s="10" customFormat="1" x14ac:dyDescent="0.25">
      <c r="F30" s="57" t="s">
        <v>73</v>
      </c>
      <c r="G30" s="57">
        <v>43000</v>
      </c>
    </row>
    <row r="31" spans="1:19" s="10" customFormat="1" x14ac:dyDescent="0.25">
      <c r="C31" s="74"/>
      <c r="D31" s="74"/>
      <c r="F31" s="74" t="s">
        <v>74</v>
      </c>
      <c r="G31" s="74">
        <f>G28*G30</f>
        <v>33411000</v>
      </c>
      <c r="H31" s="10">
        <f>G31/D29</f>
        <v>1.3112637362637363</v>
      </c>
      <c r="I31" s="10">
        <f>G31-D29</f>
        <v>7931000</v>
      </c>
    </row>
    <row r="32" spans="1:19" s="10" customFormat="1" x14ac:dyDescent="0.25">
      <c r="C32" s="74"/>
      <c r="D32" s="74"/>
      <c r="F32" s="74" t="s">
        <v>24</v>
      </c>
      <c r="G32" s="74">
        <f>G31*90%</f>
        <v>30069900</v>
      </c>
    </row>
    <row r="33" spans="3:7" s="10" customFormat="1" x14ac:dyDescent="0.25">
      <c r="C33" s="74"/>
      <c r="D33" s="74"/>
      <c r="F33" s="74" t="s">
        <v>25</v>
      </c>
      <c r="G33" s="74">
        <f>G31*80%</f>
        <v>26728800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abSelected="1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2024-02-26T07:43:16Z</dcterms:modified>
</cp:coreProperties>
</file>