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D:\Project\Godrej Sky Terrace - Chembur\"/>
    </mc:Choice>
  </mc:AlternateContent>
  <xr:revisionPtr revIDLastSave="0" documentId="13_ncr:1_{562AD8DB-1C42-42B0-B63D-A8A06120F72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Godrej Sky" sheetId="87" r:id="rId1"/>
    <sheet name="Total" sheetId="79" r:id="rId2"/>
    <sheet name="RERA" sheetId="80" r:id="rId3"/>
    <sheet name="Typical Floor" sheetId="85" r:id="rId4"/>
    <sheet name="IGR" sheetId="94" r:id="rId5"/>
    <sheet name="Sheet1" sheetId="96" r:id="rId6"/>
    <sheet name="RR" sheetId="95" r:id="rId7"/>
  </sheets>
  <definedNames>
    <definedName name="_xlnm._FilterDatabase" localSheetId="0" hidden="1">'Godrej Sky'!$D$2:$D$76</definedName>
  </definedNames>
  <calcPr calcId="191029"/>
</workbook>
</file>

<file path=xl/calcChain.xml><?xml version="1.0" encoding="utf-8"?>
<calcChain xmlns="http://schemas.openxmlformats.org/spreadsheetml/2006/main">
  <c r="J3" i="79" l="1"/>
  <c r="D2" i="79"/>
  <c r="K2" i="87"/>
  <c r="E76" i="87"/>
  <c r="F3" i="87"/>
  <c r="F4" i="87"/>
  <c r="K4" i="87" s="1"/>
  <c r="F5" i="87"/>
  <c r="K5" i="87" s="1"/>
  <c r="F6" i="87"/>
  <c r="K6" i="87" s="1"/>
  <c r="F7" i="87"/>
  <c r="K7" i="87" s="1"/>
  <c r="F8" i="87"/>
  <c r="K8" i="87" s="1"/>
  <c r="F9" i="87"/>
  <c r="K9" i="87" s="1"/>
  <c r="F10" i="87"/>
  <c r="K10" i="87" s="1"/>
  <c r="F11" i="87"/>
  <c r="K11" i="87" s="1"/>
  <c r="F12" i="87"/>
  <c r="K12" i="87" s="1"/>
  <c r="F13" i="87"/>
  <c r="K13" i="87" s="1"/>
  <c r="F14" i="87"/>
  <c r="K14" i="87" s="1"/>
  <c r="F15" i="87"/>
  <c r="K15" i="87" s="1"/>
  <c r="F16" i="87"/>
  <c r="K16" i="87" s="1"/>
  <c r="F17" i="87"/>
  <c r="K17" i="87" s="1"/>
  <c r="F18" i="87"/>
  <c r="K18" i="87" s="1"/>
  <c r="F19" i="87"/>
  <c r="K19" i="87" s="1"/>
  <c r="F20" i="87"/>
  <c r="K20" i="87" s="1"/>
  <c r="F21" i="87"/>
  <c r="K21" i="87" s="1"/>
  <c r="F22" i="87"/>
  <c r="K22" i="87" s="1"/>
  <c r="F23" i="87"/>
  <c r="K23" i="87" s="1"/>
  <c r="F24" i="87"/>
  <c r="K24" i="87" s="1"/>
  <c r="F25" i="87"/>
  <c r="K25" i="87" s="1"/>
  <c r="F26" i="87"/>
  <c r="K26" i="87" s="1"/>
  <c r="F27" i="87"/>
  <c r="K27" i="87" s="1"/>
  <c r="F28" i="87"/>
  <c r="K28" i="87" s="1"/>
  <c r="F29" i="87"/>
  <c r="K29" i="87" s="1"/>
  <c r="F30" i="87"/>
  <c r="K30" i="87" s="1"/>
  <c r="F31" i="87"/>
  <c r="K31" i="87" s="1"/>
  <c r="F32" i="87"/>
  <c r="K32" i="87" s="1"/>
  <c r="F33" i="87"/>
  <c r="K33" i="87" s="1"/>
  <c r="F34" i="87"/>
  <c r="K34" i="87" s="1"/>
  <c r="F35" i="87"/>
  <c r="K35" i="87" s="1"/>
  <c r="F36" i="87"/>
  <c r="K36" i="87" s="1"/>
  <c r="F37" i="87"/>
  <c r="K37" i="87" s="1"/>
  <c r="F38" i="87"/>
  <c r="K38" i="87" s="1"/>
  <c r="F39" i="87"/>
  <c r="K39" i="87" s="1"/>
  <c r="F40" i="87"/>
  <c r="K40" i="87" s="1"/>
  <c r="F41" i="87"/>
  <c r="K41" i="87" s="1"/>
  <c r="F42" i="87"/>
  <c r="K42" i="87" s="1"/>
  <c r="F43" i="87"/>
  <c r="K43" i="87" s="1"/>
  <c r="F44" i="87"/>
  <c r="K44" i="87" s="1"/>
  <c r="F45" i="87"/>
  <c r="K45" i="87" s="1"/>
  <c r="F46" i="87"/>
  <c r="K46" i="87" s="1"/>
  <c r="F47" i="87"/>
  <c r="K47" i="87" s="1"/>
  <c r="F48" i="87"/>
  <c r="K48" i="87" s="1"/>
  <c r="F49" i="87"/>
  <c r="K49" i="87" s="1"/>
  <c r="F50" i="87"/>
  <c r="K50" i="87" s="1"/>
  <c r="F51" i="87"/>
  <c r="K51" i="87" s="1"/>
  <c r="F52" i="87"/>
  <c r="K52" i="87" s="1"/>
  <c r="F53" i="87"/>
  <c r="K53" i="87" s="1"/>
  <c r="F54" i="87"/>
  <c r="K54" i="87" s="1"/>
  <c r="F55" i="87"/>
  <c r="K55" i="87" s="1"/>
  <c r="F56" i="87"/>
  <c r="K56" i="87" s="1"/>
  <c r="F57" i="87"/>
  <c r="K57" i="87" s="1"/>
  <c r="F58" i="87"/>
  <c r="K58" i="87" s="1"/>
  <c r="F59" i="87"/>
  <c r="K59" i="87" s="1"/>
  <c r="F60" i="87"/>
  <c r="K60" i="87" s="1"/>
  <c r="F61" i="87"/>
  <c r="K61" i="87" s="1"/>
  <c r="F62" i="87"/>
  <c r="K62" i="87" s="1"/>
  <c r="F63" i="87"/>
  <c r="K63" i="87" s="1"/>
  <c r="F64" i="87"/>
  <c r="K64" i="87" s="1"/>
  <c r="F65" i="87"/>
  <c r="K65" i="87" s="1"/>
  <c r="F66" i="87"/>
  <c r="K66" i="87" s="1"/>
  <c r="F67" i="87"/>
  <c r="K67" i="87" s="1"/>
  <c r="F68" i="87"/>
  <c r="K68" i="87" s="1"/>
  <c r="F69" i="87"/>
  <c r="K69" i="87" s="1"/>
  <c r="F70" i="87"/>
  <c r="K70" i="87" s="1"/>
  <c r="F71" i="87"/>
  <c r="K71" i="87" s="1"/>
  <c r="F72" i="87"/>
  <c r="K72" i="87" s="1"/>
  <c r="F73" i="87"/>
  <c r="K73" i="87" s="1"/>
  <c r="F74" i="87"/>
  <c r="K74" i="87" s="1"/>
  <c r="F75" i="87"/>
  <c r="K75" i="87" s="1"/>
  <c r="E28" i="85"/>
  <c r="E25" i="85"/>
  <c r="E24" i="85"/>
  <c r="E23" i="85"/>
  <c r="E22" i="85"/>
  <c r="F2" i="87"/>
  <c r="P6" i="85"/>
  <c r="P7" i="85"/>
  <c r="P8" i="85"/>
  <c r="P9" i="85"/>
  <c r="P10" i="85"/>
  <c r="P11" i="85"/>
  <c r="P12" i="85"/>
  <c r="P5" i="85"/>
  <c r="U11" i="80"/>
  <c r="K12" i="85"/>
  <c r="H5" i="85"/>
  <c r="E17" i="85"/>
  <c r="E18" i="85"/>
  <c r="E19" i="85"/>
  <c r="E16" i="85"/>
  <c r="E11" i="85"/>
  <c r="E12" i="85"/>
  <c r="E13" i="85"/>
  <c r="E10" i="85"/>
  <c r="E5" i="85"/>
  <c r="E6" i="85"/>
  <c r="E7" i="85"/>
  <c r="E4" i="85"/>
  <c r="L4" i="94"/>
  <c r="K4" i="94"/>
  <c r="K5" i="94"/>
  <c r="L5" i="94" s="1"/>
  <c r="K6" i="94"/>
  <c r="L6" i="94" s="1"/>
  <c r="K7" i="94"/>
  <c r="L7" i="94" s="1"/>
  <c r="K8" i="94"/>
  <c r="L8" i="94" s="1"/>
  <c r="K9" i="94"/>
  <c r="L9" i="94" s="1"/>
  <c r="K10" i="94"/>
  <c r="L10" i="94" s="1"/>
  <c r="L3" i="94"/>
  <c r="K3" i="94"/>
  <c r="H4" i="94"/>
  <c r="H5" i="94"/>
  <c r="H6" i="94"/>
  <c r="H7" i="94"/>
  <c r="H8" i="94"/>
  <c r="H9" i="94"/>
  <c r="H3" i="94"/>
  <c r="E4" i="94"/>
  <c r="F4" i="94" s="1"/>
  <c r="E5" i="94"/>
  <c r="F5" i="94" s="1"/>
  <c r="E6" i="94"/>
  <c r="F6" i="94" s="1"/>
  <c r="E7" i="94"/>
  <c r="F7" i="94" s="1"/>
  <c r="E8" i="94"/>
  <c r="F8" i="94" s="1"/>
  <c r="E9" i="94"/>
  <c r="F9" i="94" s="1"/>
  <c r="E10" i="94"/>
  <c r="F10" i="94" s="1"/>
  <c r="H10" i="94" s="1"/>
  <c r="E3" i="94"/>
  <c r="F3" i="94" s="1"/>
  <c r="H2" i="87"/>
  <c r="I2" i="87" s="1"/>
  <c r="F76" i="87" l="1"/>
  <c r="K3" i="87"/>
  <c r="K76" i="87"/>
  <c r="G3" i="87" l="1"/>
  <c r="H3" i="87" s="1"/>
  <c r="I3" i="87" s="1"/>
  <c r="J3" i="87" l="1"/>
  <c r="J2" i="87"/>
  <c r="G4" i="87"/>
  <c r="H4" i="87" s="1"/>
  <c r="I4" i="87" s="1"/>
  <c r="J4" i="87" l="1"/>
  <c r="G5" i="87"/>
  <c r="G6" i="87" s="1"/>
  <c r="H5" i="87" l="1"/>
  <c r="I5" i="87" s="1"/>
  <c r="H6" i="87"/>
  <c r="I6" i="87" s="1"/>
  <c r="J5" i="87" l="1"/>
  <c r="J6" i="87"/>
  <c r="G7" i="87"/>
  <c r="G8" i="87" l="1"/>
  <c r="H7" i="87"/>
  <c r="I7" i="87" s="1"/>
  <c r="J7" i="87" l="1"/>
  <c r="G9" i="87"/>
  <c r="G10" i="87" s="1"/>
  <c r="G11" i="87" s="1"/>
  <c r="G12" i="87" s="1"/>
  <c r="G13" i="87" s="1"/>
  <c r="G14" i="87" s="1"/>
  <c r="G15" i="87" s="1"/>
  <c r="G16" i="87" s="1"/>
  <c r="G17" i="87" s="1"/>
  <c r="G18" i="87" s="1"/>
  <c r="G19" i="87" s="1"/>
  <c r="G20" i="87" s="1"/>
  <c r="G21" i="87" s="1"/>
  <c r="G22" i="87" s="1"/>
  <c r="G23" i="87" s="1"/>
  <c r="G24" i="87" s="1"/>
  <c r="G25" i="87" s="1"/>
  <c r="G26" i="87" s="1"/>
  <c r="G27" i="87" s="1"/>
  <c r="G28" i="87" s="1"/>
  <c r="G29" i="87" s="1"/>
  <c r="G30" i="87" s="1"/>
  <c r="G31" i="87" s="1"/>
  <c r="G32" i="87" s="1"/>
  <c r="G33" i="87" s="1"/>
  <c r="G34" i="87" s="1"/>
  <c r="G35" i="87" s="1"/>
  <c r="G36" i="87" s="1"/>
  <c r="G37" i="87" s="1"/>
  <c r="G38" i="87" s="1"/>
  <c r="G39" i="87" s="1"/>
  <c r="G40" i="87" s="1"/>
  <c r="G41" i="87" s="1"/>
  <c r="G42" i="87" s="1"/>
  <c r="G43" i="87" s="1"/>
  <c r="G44" i="87" s="1"/>
  <c r="G45" i="87" s="1"/>
  <c r="G46" i="87" s="1"/>
  <c r="G47" i="87" s="1"/>
  <c r="G48" i="87" s="1"/>
  <c r="G49" i="87" s="1"/>
  <c r="G50" i="87" s="1"/>
  <c r="G51" i="87" s="1"/>
  <c r="G52" i="87" s="1"/>
  <c r="G53" i="87" s="1"/>
  <c r="G54" i="87" s="1"/>
  <c r="G55" i="87" s="1"/>
  <c r="G56" i="87" s="1"/>
  <c r="G57" i="87" s="1"/>
  <c r="G58" i="87" s="1"/>
  <c r="G59" i="87" s="1"/>
  <c r="G60" i="87" s="1"/>
  <c r="G61" i="87" s="1"/>
  <c r="G62" i="87" s="1"/>
  <c r="G63" i="87" s="1"/>
  <c r="G64" i="87" s="1"/>
  <c r="G65" i="87" s="1"/>
  <c r="G66" i="87" s="1"/>
  <c r="G67" i="87" s="1"/>
  <c r="G68" i="87" s="1"/>
  <c r="G69" i="87" s="1"/>
  <c r="G70" i="87" s="1"/>
  <c r="G71" i="87" s="1"/>
  <c r="G72" i="87" s="1"/>
  <c r="H8" i="87"/>
  <c r="I8" i="87" s="1"/>
  <c r="J8" i="87" l="1"/>
  <c r="H9" i="87"/>
  <c r="I9" i="87" s="1"/>
  <c r="H10" i="87"/>
  <c r="I10" i="87" s="1"/>
  <c r="H11" i="87" l="1"/>
  <c r="J9" i="87"/>
  <c r="J10" i="87"/>
  <c r="H12" i="87"/>
  <c r="I12" i="87" s="1"/>
  <c r="I11" i="87" l="1"/>
  <c r="J11" i="87" s="1"/>
  <c r="J12" i="87"/>
  <c r="H13" i="87"/>
  <c r="I13" i="87" s="1"/>
  <c r="J13" i="87" l="1"/>
  <c r="H14" i="87"/>
  <c r="I14" i="87" s="1"/>
  <c r="J14" i="87" l="1"/>
  <c r="H15" i="87"/>
  <c r="I15" i="87" s="1"/>
  <c r="J15" i="87" l="1"/>
  <c r="H16" i="87"/>
  <c r="I16" i="87" s="1"/>
  <c r="J16" i="87" l="1"/>
  <c r="H17" i="87"/>
  <c r="I17" i="87" s="1"/>
  <c r="J17" i="87" l="1"/>
  <c r="H18" i="87"/>
  <c r="I18" i="87" s="1"/>
  <c r="J18" i="87" l="1"/>
  <c r="H19" i="87"/>
  <c r="I19" i="87" s="1"/>
  <c r="G73" i="87" l="1"/>
  <c r="G74" i="87" s="1"/>
  <c r="G75" i="87" s="1"/>
  <c r="H56" i="87"/>
  <c r="J19" i="87"/>
  <c r="H20" i="87"/>
  <c r="I20" i="87" s="1"/>
  <c r="I56" i="87" l="1"/>
  <c r="J56" i="87" s="1"/>
  <c r="H57" i="87"/>
  <c r="J20" i="87"/>
  <c r="H21" i="87"/>
  <c r="I21" i="87" s="1"/>
  <c r="I57" i="87" l="1"/>
  <c r="J57" i="87" s="1"/>
  <c r="H58" i="87"/>
  <c r="J21" i="87"/>
  <c r="H22" i="87"/>
  <c r="I22" i="87" s="1"/>
  <c r="I58" i="87" l="1"/>
  <c r="J58" i="87" s="1"/>
  <c r="H59" i="87"/>
  <c r="J22" i="87"/>
  <c r="H23" i="87"/>
  <c r="I23" i="87" s="1"/>
  <c r="I59" i="87" l="1"/>
  <c r="J59" i="87" s="1"/>
  <c r="H60" i="87"/>
  <c r="J23" i="87"/>
  <c r="H24" i="87"/>
  <c r="I24" i="87" s="1"/>
  <c r="I60" i="87" l="1"/>
  <c r="J60" i="87" s="1"/>
  <c r="H61" i="87"/>
  <c r="J24" i="87"/>
  <c r="H25" i="87"/>
  <c r="I25" i="87" s="1"/>
  <c r="I61" i="87" l="1"/>
  <c r="J61" i="87" s="1"/>
  <c r="H62" i="87"/>
  <c r="J25" i="87"/>
  <c r="H26" i="87"/>
  <c r="I26" i="87" s="1"/>
  <c r="I62" i="87" l="1"/>
  <c r="J62" i="87" s="1"/>
  <c r="H63" i="87"/>
  <c r="J26" i="87"/>
  <c r="H27" i="87"/>
  <c r="I27" i="87" s="1"/>
  <c r="I63" i="87" l="1"/>
  <c r="J63" i="87" s="1"/>
  <c r="H64" i="87"/>
  <c r="J27" i="87"/>
  <c r="H28" i="87"/>
  <c r="I28" i="87" s="1"/>
  <c r="I64" i="87" l="1"/>
  <c r="J64" i="87" s="1"/>
  <c r="H65" i="87"/>
  <c r="J28" i="87"/>
  <c r="H29" i="87"/>
  <c r="I29" i="87" s="1"/>
  <c r="I65" i="87" l="1"/>
  <c r="J65" i="87" s="1"/>
  <c r="H66" i="87"/>
  <c r="J29" i="87"/>
  <c r="H30" i="87"/>
  <c r="I30" i="87" s="1"/>
  <c r="I66" i="87" l="1"/>
  <c r="J66" i="87" s="1"/>
  <c r="H67" i="87"/>
  <c r="J30" i="87"/>
  <c r="H31" i="87"/>
  <c r="I31" i="87" s="1"/>
  <c r="I67" i="87" l="1"/>
  <c r="J67" i="87" s="1"/>
  <c r="H68" i="87"/>
  <c r="J31" i="87"/>
  <c r="H32" i="87"/>
  <c r="I32" i="87" s="1"/>
  <c r="I68" i="87" l="1"/>
  <c r="J68" i="87" s="1"/>
  <c r="H69" i="87"/>
  <c r="J32" i="87"/>
  <c r="H33" i="87"/>
  <c r="I33" i="87" s="1"/>
  <c r="I69" i="87" l="1"/>
  <c r="J69" i="87" s="1"/>
  <c r="H70" i="87"/>
  <c r="H34" i="87"/>
  <c r="I34" i="87" s="1"/>
  <c r="I70" i="87" l="1"/>
  <c r="J70" i="87" s="1"/>
  <c r="H71" i="87"/>
  <c r="J34" i="87"/>
  <c r="J33" i="87"/>
  <c r="H35" i="87"/>
  <c r="I35" i="87" s="1"/>
  <c r="I71" i="87" l="1"/>
  <c r="J71" i="87" s="1"/>
  <c r="H72" i="87"/>
  <c r="H36" i="87"/>
  <c r="I36" i="87" s="1"/>
  <c r="I72" i="87" l="1"/>
  <c r="J72" i="87" s="1"/>
  <c r="H73" i="87"/>
  <c r="J36" i="87"/>
  <c r="H37" i="87"/>
  <c r="I37" i="87" s="1"/>
  <c r="J35" i="87"/>
  <c r="I73" i="87" l="1"/>
  <c r="J73" i="87" s="1"/>
  <c r="H74" i="87"/>
  <c r="H75" i="87"/>
  <c r="H38" i="87"/>
  <c r="I38" i="87" s="1"/>
  <c r="I74" i="87" l="1"/>
  <c r="J74" i="87" s="1"/>
  <c r="I75" i="87"/>
  <c r="J75" i="87" s="1"/>
  <c r="J38" i="87"/>
  <c r="J37" i="87"/>
  <c r="H39" i="87"/>
  <c r="I39" i="87" s="1"/>
  <c r="H40" i="87" l="1"/>
  <c r="I40" i="87" s="1"/>
  <c r="J40" i="87" l="1"/>
  <c r="J39" i="87"/>
  <c r="H41" i="87"/>
  <c r="I41" i="87" s="1"/>
  <c r="H42" i="87" l="1"/>
  <c r="I42" i="87" s="1"/>
  <c r="J42" i="87" l="1"/>
  <c r="H43" i="87"/>
  <c r="I43" i="87" s="1"/>
  <c r="J41" i="87"/>
  <c r="J43" i="87" l="1"/>
  <c r="H44" i="87"/>
  <c r="I44" i="87" s="1"/>
  <c r="J44" i="87" l="1"/>
  <c r="H45" i="87"/>
  <c r="I45" i="87" s="1"/>
  <c r="J45" i="87" l="1"/>
  <c r="H46" i="87"/>
  <c r="I46" i="87" s="1"/>
  <c r="J46" i="87" l="1"/>
  <c r="H47" i="87"/>
  <c r="I47" i="87" s="1"/>
  <c r="J47" i="87" l="1"/>
  <c r="H48" i="87"/>
  <c r="I48" i="87" s="1"/>
  <c r="J48" i="87" l="1"/>
  <c r="H49" i="87"/>
  <c r="I49" i="87" s="1"/>
  <c r="J49" i="87" l="1"/>
  <c r="H50" i="87"/>
  <c r="I50" i="87" s="1"/>
  <c r="J50" i="87" l="1"/>
  <c r="H51" i="87"/>
  <c r="I51" i="87" s="1"/>
  <c r="J51" i="87" l="1"/>
  <c r="H52" i="87"/>
  <c r="I52" i="87" s="1"/>
  <c r="J52" i="87" l="1"/>
  <c r="H53" i="87"/>
  <c r="I53" i="87" s="1"/>
  <c r="J53" i="87" l="1"/>
  <c r="H55" i="87"/>
  <c r="I55" i="87" s="1"/>
  <c r="H54" i="87"/>
  <c r="I54" i="87" s="1"/>
  <c r="J54" i="87" l="1"/>
  <c r="H76" i="87"/>
  <c r="J55" i="87" l="1"/>
  <c r="I76" i="87"/>
</calcChain>
</file>

<file path=xl/sharedStrings.xml><?xml version="1.0" encoding="utf-8"?>
<sst xmlns="http://schemas.openxmlformats.org/spreadsheetml/2006/main" count="135" uniqueCount="43">
  <si>
    <t>Flat No.</t>
  </si>
  <si>
    <t>Sr. No.</t>
  </si>
  <si>
    <t>Floor No.</t>
  </si>
  <si>
    <t>Total</t>
  </si>
  <si>
    <t>Sr.</t>
  </si>
  <si>
    <t>Total Flats</t>
  </si>
  <si>
    <t>CA</t>
  </si>
  <si>
    <t>BUA</t>
  </si>
  <si>
    <t>Value</t>
  </si>
  <si>
    <t xml:space="preserve">RV </t>
  </si>
  <si>
    <t>Composition</t>
  </si>
  <si>
    <t xml:space="preserve">Built up Area in 
Sq. Ft. 
</t>
  </si>
  <si>
    <t>Comp</t>
  </si>
  <si>
    <t>Paticulars</t>
  </si>
  <si>
    <t>3 BHK</t>
  </si>
  <si>
    <t>nby Bldg</t>
  </si>
  <si>
    <t>REF</t>
  </si>
  <si>
    <t>3 BHK OPTIMUM</t>
  </si>
  <si>
    <t>3 BHK PREMIUM</t>
  </si>
  <si>
    <t>4 BHK</t>
  </si>
  <si>
    <t>total 4 flats</t>
  </si>
  <si>
    <t>REFUGE 7</t>
  </si>
  <si>
    <t xml:space="preserve"> total 3 flats</t>
  </si>
  <si>
    <t>14 refuge</t>
  </si>
  <si>
    <t>total 3 flats</t>
  </si>
  <si>
    <t>total 1 flat</t>
  </si>
  <si>
    <t xml:space="preserve">Total </t>
  </si>
  <si>
    <t>Area as per Givan Plan</t>
  </si>
  <si>
    <t>RERA</t>
  </si>
  <si>
    <t>Extra Area</t>
  </si>
  <si>
    <t>Total as per plan</t>
  </si>
  <si>
    <t>Typical 4 -6, 8-13, 15-20 &amp; 22nd  Flr</t>
  </si>
  <si>
    <t>typical 21st Flr</t>
  </si>
  <si>
    <t>typical 23rd Flr</t>
  </si>
  <si>
    <t>total 3 flat</t>
  </si>
  <si>
    <t xml:space="preserve"> As per Approved Plan Carpet Area in 
Sq. Ft.                      
</t>
  </si>
  <si>
    <r>
      <t xml:space="preserve">Rate per 
Sq. ft. on Carpet Area 
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Arial Narrow"/>
        <family val="2"/>
      </rPr>
      <t xml:space="preserve">
</t>
    </r>
  </si>
  <si>
    <r>
      <t xml:space="preserve">Realizable Value /                   Fair Market Value                        as on date 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Calibri"/>
        <family val="2"/>
      </rPr>
      <t xml:space="preserve">
</t>
    </r>
  </si>
  <si>
    <r>
      <t xml:space="preserve">Final Realizable Value after completion of flat                           (Including Car parking, GST &amp; Other Charges) 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Calibri"/>
        <family val="2"/>
      </rPr>
      <t xml:space="preserve">
</t>
    </r>
  </si>
  <si>
    <r>
      <t xml:space="preserve">Expected Rent per month (After Completion)               in </t>
    </r>
    <r>
      <rPr>
        <b/>
        <sz val="7"/>
        <color theme="1"/>
        <rFont val="Rupee Foradian"/>
        <family val="2"/>
      </rPr>
      <t>`</t>
    </r>
  </si>
  <si>
    <r>
      <t xml:space="preserve">Cost of Construction                                 in </t>
    </r>
    <r>
      <rPr>
        <b/>
        <sz val="7"/>
        <color theme="1"/>
        <rFont val="Rupee Foradian"/>
        <family val="2"/>
      </rPr>
      <t>`</t>
    </r>
  </si>
  <si>
    <t>Godrej</t>
  </si>
  <si>
    <t xml:space="preserve"> 3 BHK - 56                                     4 BHK - 18                                                 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</si>
</sst>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333333"/>
      <name val="Open Sans"/>
      <family val="2"/>
    </font>
    <font>
      <sz val="11"/>
      <color rgb="FF000000"/>
      <name val="Calibri"/>
      <family val="2"/>
      <scheme val="minor"/>
    </font>
    <font>
      <b/>
      <sz val="11"/>
      <color rgb="FFFFFFFF"/>
      <name val="Open Sans"/>
      <family val="2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theme="1"/>
      <name val="Arial Narrow"/>
      <family val="2"/>
    </font>
    <font>
      <sz val="10"/>
      <color theme="1"/>
      <name val="Arial Narrow"/>
      <family val="2"/>
    </font>
    <font>
      <sz val="11"/>
      <color theme="1"/>
      <name val="Arial Narrow"/>
      <family val="2"/>
    </font>
    <font>
      <b/>
      <sz val="9"/>
      <color theme="1"/>
      <name val="Arial Narrow"/>
      <family val="2"/>
    </font>
    <font>
      <b/>
      <sz val="7"/>
      <color theme="1"/>
      <name val="Arial Narrow"/>
      <family val="2"/>
    </font>
    <font>
      <b/>
      <sz val="7"/>
      <color theme="1"/>
      <name val="Rupee Foradian"/>
      <family val="2"/>
    </font>
    <font>
      <b/>
      <sz val="7"/>
      <color theme="1"/>
      <name val="Calibri"/>
      <family val="2"/>
    </font>
    <font>
      <b/>
      <sz val="10"/>
      <color theme="1"/>
      <name val="Arial Narrow"/>
      <family val="2"/>
    </font>
    <font>
      <b/>
      <sz val="11"/>
      <color theme="1"/>
      <name val="Arial Narrow"/>
      <family val="2"/>
    </font>
  </fonts>
  <fills count="13">
    <fill>
      <patternFill patternType="none"/>
    </fill>
    <fill>
      <patternFill patternType="gray125"/>
    </fill>
    <fill>
      <patternFill patternType="solid">
        <fgColor rgb="FFF9F9F9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59999389629810485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/>
      <top style="medium">
        <color rgb="FFDDDDDD"/>
      </top>
      <bottom/>
      <diagonal/>
    </border>
    <border>
      <left/>
      <right/>
      <top style="medium">
        <color rgb="FFDDDDDD"/>
      </top>
      <bottom/>
      <diagonal/>
    </border>
    <border>
      <left/>
      <right style="medium">
        <color rgb="FFDDDDDD"/>
      </right>
      <top style="medium">
        <color rgb="FFDDDDDD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/>
      <diagonal/>
    </border>
    <border>
      <left style="medium">
        <color rgb="FFDDDDDD"/>
      </left>
      <right style="medium">
        <color rgb="FFDDDDDD"/>
      </right>
      <top/>
      <bottom style="medium">
        <color rgb="FFDDDDDD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82">
    <xf numFmtId="0" fontId="0" fillId="0" borderId="0" xfId="0"/>
    <xf numFmtId="0" fontId="2" fillId="0" borderId="0" xfId="0" applyFont="1"/>
    <xf numFmtId="43" fontId="2" fillId="0" borderId="0" xfId="0" applyNumberFormat="1" applyFont="1"/>
    <xf numFmtId="43" fontId="2" fillId="0" borderId="0" xfId="1" applyFont="1"/>
    <xf numFmtId="43" fontId="2" fillId="0" borderId="0" xfId="0" applyNumberFormat="1" applyFont="1" applyAlignment="1">
      <alignment horizontal="center" vertical="center"/>
    </xf>
    <xf numFmtId="164" fontId="2" fillId="0" borderId="0" xfId="0" applyNumberFormat="1" applyFont="1"/>
    <xf numFmtId="0" fontId="0" fillId="0" borderId="0" xfId="0" applyAlignment="1">
      <alignment horizontal="center" vertical="center"/>
    </xf>
    <xf numFmtId="43" fontId="0" fillId="0" borderId="0" xfId="1" applyFont="1" applyAlignment="1">
      <alignment horizontal="center" vertical="center"/>
    </xf>
    <xf numFmtId="43" fontId="0" fillId="0" borderId="0" xfId="0" applyNumberFormat="1" applyAlignment="1">
      <alignment horizontal="center" vertical="center"/>
    </xf>
    <xf numFmtId="0" fontId="7" fillId="0" borderId="0" xfId="0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6" fillId="0" borderId="5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1" fontId="0" fillId="0" borderId="0" xfId="0" applyNumberFormat="1"/>
    <xf numFmtId="0" fontId="3" fillId="0" borderId="0" xfId="0" applyFont="1"/>
    <xf numFmtId="0" fontId="4" fillId="0" borderId="5" xfId="0" applyFont="1" applyBorder="1" applyAlignment="1">
      <alignment vertical="top" wrapText="1"/>
    </xf>
    <xf numFmtId="0" fontId="4" fillId="0" borderId="0" xfId="0" applyFont="1" applyAlignment="1">
      <alignment vertical="top" wrapText="1"/>
    </xf>
    <xf numFmtId="0" fontId="6" fillId="0" borderId="10" xfId="0" applyFont="1" applyBorder="1" applyAlignment="1">
      <alignment horizontal="left" vertical="top" wrapText="1"/>
    </xf>
    <xf numFmtId="0" fontId="4" fillId="0" borderId="11" xfId="0" applyFont="1" applyBorder="1" applyAlignment="1">
      <alignment horizontal="left" vertical="top" wrapText="1"/>
    </xf>
    <xf numFmtId="0" fontId="4" fillId="5" borderId="1" xfId="0" applyFont="1" applyFill="1" applyBorder="1" applyAlignment="1">
      <alignment horizontal="left" vertical="top" wrapText="1"/>
    </xf>
    <xf numFmtId="0" fontId="0" fillId="7" borderId="1" xfId="0" applyFill="1" applyBorder="1"/>
    <xf numFmtId="0" fontId="4" fillId="2" borderId="1" xfId="0" applyFont="1" applyFill="1" applyBorder="1" applyAlignment="1">
      <alignment horizontal="left" vertical="top" wrapText="1"/>
    </xf>
    <xf numFmtId="43" fontId="7" fillId="0" borderId="0" xfId="1" applyFont="1"/>
    <xf numFmtId="0" fontId="7" fillId="7" borderId="0" xfId="0" applyFont="1" applyFill="1"/>
    <xf numFmtId="1" fontId="7" fillId="0" borderId="0" xfId="0" applyNumberFormat="1" applyFont="1"/>
    <xf numFmtId="164" fontId="7" fillId="0" borderId="0" xfId="0" applyNumberFormat="1" applyFont="1"/>
    <xf numFmtId="0" fontId="3" fillId="0" borderId="0" xfId="0" applyFon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8" fillId="9" borderId="0" xfId="0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8" fillId="6" borderId="0" xfId="0" applyFont="1" applyFill="1" applyAlignment="1">
      <alignment horizontal="center" vertical="center"/>
    </xf>
    <xf numFmtId="0" fontId="7" fillId="6" borderId="0" xfId="0" applyFont="1" applyFill="1"/>
    <xf numFmtId="0" fontId="7" fillId="6" borderId="1" xfId="0" applyFont="1" applyFill="1" applyBorder="1" applyAlignment="1">
      <alignment vertical="center"/>
    </xf>
    <xf numFmtId="0" fontId="0" fillId="10" borderId="1" xfId="0" applyFill="1" applyBorder="1" applyAlignment="1">
      <alignment vertical="center"/>
    </xf>
    <xf numFmtId="0" fontId="0" fillId="11" borderId="1" xfId="0" applyFill="1" applyBorder="1" applyAlignment="1">
      <alignment vertical="center"/>
    </xf>
    <xf numFmtId="0" fontId="0" fillId="11" borderId="1" xfId="0" applyFill="1" applyBorder="1" applyAlignment="1">
      <alignment vertical="center" wrapText="1"/>
    </xf>
    <xf numFmtId="0" fontId="9" fillId="0" borderId="1" xfId="0" applyFont="1" applyBorder="1"/>
    <xf numFmtId="0" fontId="9" fillId="0" borderId="1" xfId="0" applyFont="1" applyBorder="1" applyAlignment="1">
      <alignment horizontal="center"/>
    </xf>
    <xf numFmtId="0" fontId="8" fillId="8" borderId="0" xfId="0" applyFont="1" applyFill="1" applyAlignment="1">
      <alignment horizontal="center" vertical="center"/>
    </xf>
    <xf numFmtId="0" fontId="0" fillId="12" borderId="1" xfId="0" applyFill="1" applyBorder="1" applyAlignment="1">
      <alignment horizontal="center" vertical="center"/>
    </xf>
    <xf numFmtId="0" fontId="11" fillId="0" borderId="1" xfId="0" applyFont="1" applyBorder="1" applyAlignment="1">
      <alignment horizontal="center"/>
    </xf>
    <xf numFmtId="1" fontId="12" fillId="0" borderId="1" xfId="0" applyNumberFormat="1" applyFont="1" applyBorder="1" applyAlignment="1">
      <alignment horizontal="center"/>
    </xf>
    <xf numFmtId="0" fontId="13" fillId="0" borderId="4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3" fillId="3" borderId="2" xfId="0" applyFont="1" applyFill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1" fillId="4" borderId="1" xfId="0" applyFont="1" applyFill="1" applyBorder="1" applyAlignment="1">
      <alignment horizontal="center"/>
    </xf>
    <xf numFmtId="1" fontId="11" fillId="0" borderId="1" xfId="0" applyNumberFormat="1" applyFont="1" applyBorder="1" applyAlignment="1">
      <alignment horizontal="center"/>
    </xf>
    <xf numFmtId="1" fontId="11" fillId="0" borderId="9" xfId="0" applyNumberFormat="1" applyFont="1" applyBorder="1" applyAlignment="1">
      <alignment horizontal="center"/>
    </xf>
    <xf numFmtId="164" fontId="11" fillId="0" borderId="1" xfId="1" applyNumberFormat="1" applyFont="1" applyBorder="1" applyAlignment="1">
      <alignment horizontal="left"/>
    </xf>
    <xf numFmtId="164" fontId="11" fillId="0" borderId="1" xfId="1" applyNumberFormat="1" applyFont="1" applyBorder="1" applyAlignment="1">
      <alignment horizontal="center"/>
    </xf>
    <xf numFmtId="1" fontId="11" fillId="0" borderId="1" xfId="2" applyNumberFormat="1" applyFont="1" applyBorder="1" applyAlignment="1">
      <alignment horizontal="center" vertical="top" wrapText="1"/>
    </xf>
    <xf numFmtId="164" fontId="11" fillId="0" borderId="1" xfId="1" applyNumberFormat="1" applyFont="1" applyFill="1" applyBorder="1" applyAlignment="1">
      <alignment horizontal="center"/>
    </xf>
    <xf numFmtId="1" fontId="11" fillId="0" borderId="2" xfId="0" applyNumberFormat="1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164" fontId="12" fillId="0" borderId="1" xfId="1" applyNumberFormat="1" applyFont="1" applyBorder="1" applyAlignment="1">
      <alignment horizontal="center"/>
    </xf>
    <xf numFmtId="1" fontId="9" fillId="0" borderId="1" xfId="2" applyNumberFormat="1" applyFont="1" applyBorder="1" applyAlignment="1">
      <alignment horizontal="center" vertical="top" wrapText="1"/>
    </xf>
    <xf numFmtId="164" fontId="12" fillId="0" borderId="1" xfId="1" applyNumberFormat="1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1" fontId="12" fillId="0" borderId="0" xfId="0" applyNumberFormat="1" applyFont="1" applyAlignment="1">
      <alignment horizontal="center"/>
    </xf>
    <xf numFmtId="164" fontId="16" fillId="0" borderId="0" xfId="1" applyNumberFormat="1" applyFont="1" applyBorder="1" applyAlignment="1">
      <alignment horizontal="center"/>
    </xf>
    <xf numFmtId="1" fontId="10" fillId="0" borderId="0" xfId="2" applyNumberFormat="1" applyFont="1" applyAlignment="1">
      <alignment horizontal="center" vertical="top" wrapText="1"/>
    </xf>
    <xf numFmtId="164" fontId="16" fillId="0" borderId="0" xfId="1" applyNumberFormat="1" applyFont="1" applyFill="1" applyBorder="1" applyAlignment="1">
      <alignment horizontal="center"/>
    </xf>
    <xf numFmtId="0" fontId="10" fillId="4" borderId="0" xfId="0" applyFont="1" applyFill="1"/>
    <xf numFmtId="0" fontId="10" fillId="0" borderId="0" xfId="0" applyFont="1"/>
    <xf numFmtId="0" fontId="9" fillId="0" borderId="0" xfId="0" applyFont="1" applyAlignment="1">
      <alignment horizontal="center"/>
    </xf>
    <xf numFmtId="2" fontId="9" fillId="0" borderId="0" xfId="0" applyNumberFormat="1" applyFont="1" applyAlignment="1">
      <alignment horizontal="center"/>
    </xf>
    <xf numFmtId="0" fontId="0" fillId="0" borderId="0" xfId="0" applyFont="1"/>
    <xf numFmtId="0" fontId="3" fillId="0" borderId="1" xfId="0" applyFont="1" applyBorder="1" applyAlignment="1">
      <alignment horizontal="center"/>
    </xf>
    <xf numFmtId="0" fontId="0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wrapText="1"/>
    </xf>
    <xf numFmtId="0" fontId="17" fillId="0" borderId="1" xfId="0" applyFont="1" applyBorder="1" applyAlignment="1">
      <alignment horizontal="center" vertical="center"/>
    </xf>
    <xf numFmtId="1" fontId="12" fillId="0" borderId="1" xfId="0" applyNumberFormat="1" applyFont="1" applyBorder="1" applyAlignment="1">
      <alignment horizontal="center" vertical="center"/>
    </xf>
    <xf numFmtId="1" fontId="12" fillId="0" borderId="2" xfId="0" applyNumberFormat="1" applyFont="1" applyBorder="1" applyAlignment="1">
      <alignment horizontal="center" vertical="center"/>
    </xf>
    <xf numFmtId="164" fontId="12" fillId="0" borderId="1" xfId="0" applyNumberFormat="1" applyFont="1" applyBorder="1" applyAlignment="1">
      <alignment horizontal="center" vertical="center"/>
    </xf>
    <xf numFmtId="164" fontId="12" fillId="0" borderId="2" xfId="0" applyNumberFormat="1" applyFont="1" applyBorder="1" applyAlignment="1">
      <alignment horizontal="center" vertical="center"/>
    </xf>
    <xf numFmtId="43" fontId="1" fillId="0" borderId="0" xfId="1" applyFont="1"/>
  </cellXfs>
  <cellStyles count="4">
    <cellStyle name="Comma" xfId="1" builtinId="3"/>
    <cellStyle name="Comma 2" xfId="3" xr:uid="{00000000-0005-0000-0000-000001000000}"/>
    <cellStyle name="Normal" xfId="0" builtinId="0"/>
    <cellStyle name="Normal 2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514351</xdr:colOff>
      <xdr:row>3</xdr:row>
      <xdr:rowOff>0</xdr:rowOff>
    </xdr:from>
    <xdr:to>
      <xdr:col>14</xdr:col>
      <xdr:colOff>352425</xdr:colOff>
      <xdr:row>20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36B6FA-E769-650A-4A4D-3A5E29273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4351" y="638175"/>
          <a:ext cx="8372474" cy="41243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107674</xdr:colOff>
      <xdr:row>14</xdr:row>
      <xdr:rowOff>265044</xdr:rowOff>
    </xdr:from>
    <xdr:to>
      <xdr:col>22</xdr:col>
      <xdr:colOff>37978</xdr:colOff>
      <xdr:row>55</xdr:row>
      <xdr:rowOff>117470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7323F9-1C61-899C-F54D-F155E1DF0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71152" y="3371022"/>
          <a:ext cx="8030696" cy="78782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0</xdr:row>
      <xdr:rowOff>114300</xdr:rowOff>
    </xdr:from>
    <xdr:to>
      <xdr:col>9</xdr:col>
      <xdr:colOff>552450</xdr:colOff>
      <xdr:row>9</xdr:row>
      <xdr:rowOff>76200</xdr:rowOff>
    </xdr:to>
    <xdr:pic>
      <xdr:nvPicPr>
        <xdr:cNvPr id="2" name="Picture 13">
          <a:extLst>
            <a:ext uri="{FF2B5EF4-FFF2-40B4-BE49-F238E27FC236}">
              <a16:creationId xmlns:a16="http://schemas.microsoft.com/office/drawing/2014/main" id="{31B548A9-7AA3-7702-85C0-DE61FBC3F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14300"/>
          <a:ext cx="5734050" cy="16764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323850</xdr:colOff>
      <xdr:row>10</xdr:row>
      <xdr:rowOff>85725</xdr:rowOff>
    </xdr:from>
    <xdr:to>
      <xdr:col>9</xdr:col>
      <xdr:colOff>571500</xdr:colOff>
      <xdr:row>20</xdr:row>
      <xdr:rowOff>57150</xdr:rowOff>
    </xdr:to>
    <xdr:pic>
      <xdr:nvPicPr>
        <xdr:cNvPr id="3" name="Picture 14">
          <a:extLst>
            <a:ext uri="{FF2B5EF4-FFF2-40B4-BE49-F238E27FC236}">
              <a16:creationId xmlns:a16="http://schemas.microsoft.com/office/drawing/2014/main" id="{0720134F-83DC-77F6-D48B-430A8084E6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990725"/>
          <a:ext cx="5734050" cy="187642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304800</xdr:colOff>
      <xdr:row>21</xdr:row>
      <xdr:rowOff>47625</xdr:rowOff>
    </xdr:from>
    <xdr:to>
      <xdr:col>9</xdr:col>
      <xdr:colOff>552450</xdr:colOff>
      <xdr:row>29</xdr:row>
      <xdr:rowOff>57150</xdr:rowOff>
    </xdr:to>
    <xdr:pic>
      <xdr:nvPicPr>
        <xdr:cNvPr id="4" name="Picture 15">
          <a:extLst>
            <a:ext uri="{FF2B5EF4-FFF2-40B4-BE49-F238E27FC236}">
              <a16:creationId xmlns:a16="http://schemas.microsoft.com/office/drawing/2014/main" id="{8EC0ABCE-6523-7AA8-1CE7-B4036C38BD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4048125"/>
          <a:ext cx="5734050" cy="153352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285750</xdr:colOff>
      <xdr:row>32</xdr:row>
      <xdr:rowOff>19050</xdr:rowOff>
    </xdr:from>
    <xdr:to>
      <xdr:col>9</xdr:col>
      <xdr:colOff>523875</xdr:colOff>
      <xdr:row>44</xdr:row>
      <xdr:rowOff>28575</xdr:rowOff>
    </xdr:to>
    <xdr:pic>
      <xdr:nvPicPr>
        <xdr:cNvPr id="5" name="Picture 16">
          <a:extLst>
            <a:ext uri="{FF2B5EF4-FFF2-40B4-BE49-F238E27FC236}">
              <a16:creationId xmlns:a16="http://schemas.microsoft.com/office/drawing/2014/main" id="{5A79A5EA-6BA0-0A55-A431-660DDA579D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6115050"/>
          <a:ext cx="5724525" cy="229552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15</xdr:row>
      <xdr:rowOff>0</xdr:rowOff>
    </xdr:from>
    <xdr:to>
      <xdr:col>30</xdr:col>
      <xdr:colOff>2553</xdr:colOff>
      <xdr:row>69</xdr:row>
      <xdr:rowOff>1436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CBD3999-895F-6B2A-2C6F-3DD8767C9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857500"/>
          <a:ext cx="18290553" cy="102884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94"/>
  <sheetViews>
    <sheetView tabSelected="1" zoomScale="160" zoomScaleNormal="160" workbookViewId="0">
      <selection activeCell="B10" sqref="B10:H10"/>
    </sheetView>
  </sheetViews>
  <sheetFormatPr defaultRowHeight="15" x14ac:dyDescent="0.25"/>
  <cols>
    <col min="1" max="1" width="4.7109375" style="67" customWidth="1"/>
    <col min="2" max="2" width="5.7109375" style="68" customWidth="1"/>
    <col min="3" max="3" width="4.7109375" style="68" customWidth="1"/>
    <col min="4" max="4" width="7.7109375" style="40" customWidth="1"/>
    <col min="5" max="5" width="7.85546875" style="70" customWidth="1"/>
    <col min="6" max="6" width="6" style="71" customWidth="1"/>
    <col min="7" max="7" width="6.140625" style="71" customWidth="1"/>
    <col min="8" max="8" width="12.7109375" style="71" customWidth="1"/>
    <col min="9" max="9" width="13.5703125" style="71" customWidth="1"/>
    <col min="10" max="10" width="8.42578125" style="71" customWidth="1"/>
    <col min="11" max="11" width="11.5703125" style="71" customWidth="1"/>
    <col min="12" max="12" width="10.42578125" style="1" bestFit="1" customWidth="1"/>
    <col min="13" max="13" width="10.28515625" style="1" bestFit="1" customWidth="1"/>
  </cols>
  <sheetData>
    <row r="1" spans="1:13" ht="52.5" customHeight="1" x14ac:dyDescent="0.25">
      <c r="A1" s="45" t="s">
        <v>1</v>
      </c>
      <c r="B1" s="45" t="s">
        <v>0</v>
      </c>
      <c r="C1" s="45" t="s">
        <v>2</v>
      </c>
      <c r="D1" s="45" t="s">
        <v>12</v>
      </c>
      <c r="E1" s="45" t="s">
        <v>35</v>
      </c>
      <c r="F1" s="45" t="s">
        <v>11</v>
      </c>
      <c r="G1" s="46" t="s">
        <v>36</v>
      </c>
      <c r="H1" s="47" t="s">
        <v>37</v>
      </c>
      <c r="I1" s="48" t="s">
        <v>38</v>
      </c>
      <c r="J1" s="49" t="s">
        <v>39</v>
      </c>
      <c r="K1" s="49" t="s">
        <v>40</v>
      </c>
    </row>
    <row r="2" spans="1:13" ht="16.5" x14ac:dyDescent="0.3">
      <c r="A2" s="50">
        <v>1</v>
      </c>
      <c r="B2" s="51">
        <v>401</v>
      </c>
      <c r="C2" s="52">
        <v>4</v>
      </c>
      <c r="D2" s="43" t="s">
        <v>14</v>
      </c>
      <c r="E2" s="43">
        <v>1335</v>
      </c>
      <c r="F2" s="51">
        <f>E2*1.1</f>
        <v>1468.5000000000002</v>
      </c>
      <c r="G2" s="43">
        <v>46000</v>
      </c>
      <c r="H2" s="53">
        <f>E2*G2</f>
        <v>61410000</v>
      </c>
      <c r="I2" s="54">
        <f>ROUND(H2*1.08,0)</f>
        <v>66322800</v>
      </c>
      <c r="J2" s="55">
        <f t="shared" ref="J2" si="0">MROUND((I2*0.025/12),500)</f>
        <v>138000</v>
      </c>
      <c r="K2" s="56">
        <f>F2*3200</f>
        <v>4699200.0000000009</v>
      </c>
      <c r="M2" s="5"/>
    </row>
    <row r="3" spans="1:13" ht="16.5" x14ac:dyDescent="0.3">
      <c r="A3" s="50">
        <v>2</v>
      </c>
      <c r="B3" s="51">
        <v>402</v>
      </c>
      <c r="C3" s="52">
        <v>4</v>
      </c>
      <c r="D3" s="43" t="s">
        <v>14</v>
      </c>
      <c r="E3" s="43">
        <v>1516</v>
      </c>
      <c r="F3" s="51">
        <f t="shared" ref="F3:F66" si="1">E3*1.1</f>
        <v>1667.6000000000001</v>
      </c>
      <c r="G3" s="43">
        <f t="shared" ref="G3:G7" si="2">G2</f>
        <v>46000</v>
      </c>
      <c r="H3" s="53">
        <f t="shared" ref="H3:H66" si="3">E3*G3</f>
        <v>69736000</v>
      </c>
      <c r="I3" s="54">
        <f t="shared" ref="I3:I66" si="4">ROUND(H3*1.08,0)</f>
        <v>75314880</v>
      </c>
      <c r="J3" s="55">
        <f t="shared" ref="J3:J66" si="5">MROUND((I3*0.025/12),500)</f>
        <v>157000</v>
      </c>
      <c r="K3" s="56">
        <f t="shared" ref="K3:K66" si="6">F3*3200</f>
        <v>5336320</v>
      </c>
    </row>
    <row r="4" spans="1:13" ht="16.5" x14ac:dyDescent="0.3">
      <c r="A4" s="50">
        <v>3</v>
      </c>
      <c r="B4" s="51">
        <v>403</v>
      </c>
      <c r="C4" s="52">
        <v>4</v>
      </c>
      <c r="D4" s="43" t="s">
        <v>14</v>
      </c>
      <c r="E4" s="43">
        <v>1516</v>
      </c>
      <c r="F4" s="51">
        <f t="shared" si="1"/>
        <v>1667.6000000000001</v>
      </c>
      <c r="G4" s="43">
        <f t="shared" si="2"/>
        <v>46000</v>
      </c>
      <c r="H4" s="53">
        <f t="shared" si="3"/>
        <v>69736000</v>
      </c>
      <c r="I4" s="54">
        <f t="shared" si="4"/>
        <v>75314880</v>
      </c>
      <c r="J4" s="55">
        <f t="shared" si="5"/>
        <v>157000</v>
      </c>
      <c r="K4" s="56">
        <f t="shared" si="6"/>
        <v>5336320</v>
      </c>
    </row>
    <row r="5" spans="1:13" ht="16.5" x14ac:dyDescent="0.3">
      <c r="A5" s="50">
        <v>4</v>
      </c>
      <c r="B5" s="51">
        <v>404</v>
      </c>
      <c r="C5" s="52">
        <v>4</v>
      </c>
      <c r="D5" s="43" t="s">
        <v>19</v>
      </c>
      <c r="E5" s="43">
        <v>1928</v>
      </c>
      <c r="F5" s="51">
        <f t="shared" si="1"/>
        <v>2120.8000000000002</v>
      </c>
      <c r="G5" s="43">
        <f t="shared" si="2"/>
        <v>46000</v>
      </c>
      <c r="H5" s="53">
        <f t="shared" si="3"/>
        <v>88688000</v>
      </c>
      <c r="I5" s="54">
        <f t="shared" si="4"/>
        <v>95783040</v>
      </c>
      <c r="J5" s="55">
        <f t="shared" si="5"/>
        <v>199500</v>
      </c>
      <c r="K5" s="56">
        <f t="shared" si="6"/>
        <v>6786560.0000000009</v>
      </c>
    </row>
    <row r="6" spans="1:13" ht="16.5" x14ac:dyDescent="0.3">
      <c r="A6" s="50">
        <v>5</v>
      </c>
      <c r="B6" s="51">
        <v>501</v>
      </c>
      <c r="C6" s="52">
        <v>5</v>
      </c>
      <c r="D6" s="43" t="s">
        <v>14</v>
      </c>
      <c r="E6" s="43">
        <v>1335</v>
      </c>
      <c r="F6" s="51">
        <f t="shared" si="1"/>
        <v>1468.5000000000002</v>
      </c>
      <c r="G6" s="43">
        <f>G5+160</f>
        <v>46160</v>
      </c>
      <c r="H6" s="53">
        <f t="shared" si="3"/>
        <v>61623600</v>
      </c>
      <c r="I6" s="54">
        <f t="shared" si="4"/>
        <v>66553488</v>
      </c>
      <c r="J6" s="55">
        <f t="shared" si="5"/>
        <v>138500</v>
      </c>
      <c r="K6" s="56">
        <f t="shared" si="6"/>
        <v>4699200.0000000009</v>
      </c>
    </row>
    <row r="7" spans="1:13" ht="16.5" x14ac:dyDescent="0.3">
      <c r="A7" s="50">
        <v>6</v>
      </c>
      <c r="B7" s="51">
        <v>502</v>
      </c>
      <c r="C7" s="52">
        <v>5</v>
      </c>
      <c r="D7" s="43" t="s">
        <v>14</v>
      </c>
      <c r="E7" s="43">
        <v>1516</v>
      </c>
      <c r="F7" s="51">
        <f t="shared" si="1"/>
        <v>1667.6000000000001</v>
      </c>
      <c r="G7" s="43">
        <f t="shared" si="2"/>
        <v>46160</v>
      </c>
      <c r="H7" s="53">
        <f t="shared" si="3"/>
        <v>69978560</v>
      </c>
      <c r="I7" s="54">
        <f t="shared" si="4"/>
        <v>75576845</v>
      </c>
      <c r="J7" s="55">
        <f t="shared" si="5"/>
        <v>157500</v>
      </c>
      <c r="K7" s="56">
        <f t="shared" si="6"/>
        <v>5336320</v>
      </c>
    </row>
    <row r="8" spans="1:13" ht="16.5" x14ac:dyDescent="0.3">
      <c r="A8" s="50">
        <v>7</v>
      </c>
      <c r="B8" s="51">
        <v>503</v>
      </c>
      <c r="C8" s="52">
        <v>5</v>
      </c>
      <c r="D8" s="43" t="s">
        <v>14</v>
      </c>
      <c r="E8" s="43">
        <v>1516</v>
      </c>
      <c r="F8" s="51">
        <f t="shared" si="1"/>
        <v>1667.6000000000001</v>
      </c>
      <c r="G8" s="43">
        <f>G7</f>
        <v>46160</v>
      </c>
      <c r="H8" s="53">
        <f t="shared" si="3"/>
        <v>69978560</v>
      </c>
      <c r="I8" s="54">
        <f t="shared" si="4"/>
        <v>75576845</v>
      </c>
      <c r="J8" s="55">
        <f t="shared" si="5"/>
        <v>157500</v>
      </c>
      <c r="K8" s="56">
        <f t="shared" si="6"/>
        <v>5336320</v>
      </c>
    </row>
    <row r="9" spans="1:13" ht="16.5" x14ac:dyDescent="0.3">
      <c r="A9" s="50">
        <v>8</v>
      </c>
      <c r="B9" s="51">
        <v>504</v>
      </c>
      <c r="C9" s="52">
        <v>5</v>
      </c>
      <c r="D9" s="43" t="s">
        <v>19</v>
      </c>
      <c r="E9" s="43">
        <v>1928</v>
      </c>
      <c r="F9" s="51">
        <f t="shared" si="1"/>
        <v>2120.8000000000002</v>
      </c>
      <c r="G9" s="43">
        <f>G8</f>
        <v>46160</v>
      </c>
      <c r="H9" s="53">
        <f t="shared" si="3"/>
        <v>88996480</v>
      </c>
      <c r="I9" s="54">
        <f t="shared" si="4"/>
        <v>96116198</v>
      </c>
      <c r="J9" s="55">
        <f t="shared" si="5"/>
        <v>200000</v>
      </c>
      <c r="K9" s="56">
        <f t="shared" si="6"/>
        <v>6786560.0000000009</v>
      </c>
    </row>
    <row r="10" spans="1:13" ht="16.5" x14ac:dyDescent="0.3">
      <c r="A10" s="50">
        <v>9</v>
      </c>
      <c r="B10" s="51">
        <v>601</v>
      </c>
      <c r="C10" s="52">
        <v>6</v>
      </c>
      <c r="D10" s="43" t="s">
        <v>14</v>
      </c>
      <c r="E10" s="43">
        <v>1335</v>
      </c>
      <c r="F10" s="51">
        <f t="shared" si="1"/>
        <v>1468.5000000000002</v>
      </c>
      <c r="G10" s="43">
        <f>G9+160</f>
        <v>46320</v>
      </c>
      <c r="H10" s="53">
        <f t="shared" si="3"/>
        <v>61837200</v>
      </c>
      <c r="I10" s="54">
        <f t="shared" si="4"/>
        <v>66784176</v>
      </c>
      <c r="J10" s="55">
        <f t="shared" si="5"/>
        <v>139000</v>
      </c>
      <c r="K10" s="56">
        <f t="shared" si="6"/>
        <v>4699200.0000000009</v>
      </c>
    </row>
    <row r="11" spans="1:13" ht="16.5" x14ac:dyDescent="0.3">
      <c r="A11" s="50">
        <v>10</v>
      </c>
      <c r="B11" s="51">
        <v>602</v>
      </c>
      <c r="C11" s="52">
        <v>6</v>
      </c>
      <c r="D11" s="43" t="s">
        <v>14</v>
      </c>
      <c r="E11" s="43">
        <v>1516</v>
      </c>
      <c r="F11" s="51">
        <f t="shared" si="1"/>
        <v>1667.6000000000001</v>
      </c>
      <c r="G11" s="43">
        <f t="shared" ref="G11" si="7">G10</f>
        <v>46320</v>
      </c>
      <c r="H11" s="53">
        <f t="shared" si="3"/>
        <v>70221120</v>
      </c>
      <c r="I11" s="54">
        <f t="shared" si="4"/>
        <v>75838810</v>
      </c>
      <c r="J11" s="55">
        <f t="shared" si="5"/>
        <v>158000</v>
      </c>
      <c r="K11" s="56">
        <f t="shared" si="6"/>
        <v>5336320</v>
      </c>
    </row>
    <row r="12" spans="1:13" ht="16.5" x14ac:dyDescent="0.3">
      <c r="A12" s="50">
        <v>11</v>
      </c>
      <c r="B12" s="51">
        <v>603</v>
      </c>
      <c r="C12" s="52">
        <v>6</v>
      </c>
      <c r="D12" s="43" t="s">
        <v>14</v>
      </c>
      <c r="E12" s="43">
        <v>1516</v>
      </c>
      <c r="F12" s="51">
        <f t="shared" si="1"/>
        <v>1667.6000000000001</v>
      </c>
      <c r="G12" s="43">
        <f>G11</f>
        <v>46320</v>
      </c>
      <c r="H12" s="53">
        <f t="shared" si="3"/>
        <v>70221120</v>
      </c>
      <c r="I12" s="54">
        <f t="shared" si="4"/>
        <v>75838810</v>
      </c>
      <c r="J12" s="55">
        <f t="shared" si="5"/>
        <v>158000</v>
      </c>
      <c r="K12" s="56">
        <f t="shared" si="6"/>
        <v>5336320</v>
      </c>
    </row>
    <row r="13" spans="1:13" ht="16.5" x14ac:dyDescent="0.3">
      <c r="A13" s="50">
        <v>12</v>
      </c>
      <c r="B13" s="51">
        <v>604</v>
      </c>
      <c r="C13" s="52">
        <v>6</v>
      </c>
      <c r="D13" s="43" t="s">
        <v>19</v>
      </c>
      <c r="E13" s="43">
        <v>1928</v>
      </c>
      <c r="F13" s="51">
        <f t="shared" si="1"/>
        <v>2120.8000000000002</v>
      </c>
      <c r="G13" s="43">
        <f>G12</f>
        <v>46320</v>
      </c>
      <c r="H13" s="53">
        <f t="shared" si="3"/>
        <v>89304960</v>
      </c>
      <c r="I13" s="54">
        <f t="shared" si="4"/>
        <v>96449357</v>
      </c>
      <c r="J13" s="55">
        <f t="shared" si="5"/>
        <v>201000</v>
      </c>
      <c r="K13" s="56">
        <f t="shared" si="6"/>
        <v>6786560.0000000009</v>
      </c>
    </row>
    <row r="14" spans="1:13" ht="16.5" x14ac:dyDescent="0.3">
      <c r="A14" s="50">
        <v>13</v>
      </c>
      <c r="B14" s="51">
        <v>701</v>
      </c>
      <c r="C14" s="52">
        <v>7</v>
      </c>
      <c r="D14" s="43" t="s">
        <v>14</v>
      </c>
      <c r="E14" s="57">
        <v>1335</v>
      </c>
      <c r="F14" s="51">
        <f t="shared" si="1"/>
        <v>1468.5000000000002</v>
      </c>
      <c r="G14" s="43">
        <f>G13+160</f>
        <v>46480</v>
      </c>
      <c r="H14" s="53">
        <f t="shared" si="3"/>
        <v>62050800</v>
      </c>
      <c r="I14" s="54">
        <f t="shared" si="4"/>
        <v>67014864</v>
      </c>
      <c r="J14" s="55">
        <f t="shared" si="5"/>
        <v>139500</v>
      </c>
      <c r="K14" s="56">
        <f t="shared" si="6"/>
        <v>4699200.0000000009</v>
      </c>
    </row>
    <row r="15" spans="1:13" ht="16.5" x14ac:dyDescent="0.3">
      <c r="A15" s="50">
        <v>14</v>
      </c>
      <c r="B15" s="51">
        <v>703</v>
      </c>
      <c r="C15" s="52">
        <v>7</v>
      </c>
      <c r="D15" s="43" t="s">
        <v>14</v>
      </c>
      <c r="E15" s="57">
        <v>1516</v>
      </c>
      <c r="F15" s="51">
        <f t="shared" si="1"/>
        <v>1667.6000000000001</v>
      </c>
      <c r="G15" s="43">
        <f t="shared" ref="G15" si="8">G14</f>
        <v>46480</v>
      </c>
      <c r="H15" s="53">
        <f t="shared" si="3"/>
        <v>70463680</v>
      </c>
      <c r="I15" s="54">
        <f t="shared" si="4"/>
        <v>76100774</v>
      </c>
      <c r="J15" s="55">
        <f t="shared" si="5"/>
        <v>158500</v>
      </c>
      <c r="K15" s="56">
        <f t="shared" si="6"/>
        <v>5336320</v>
      </c>
    </row>
    <row r="16" spans="1:13" ht="16.5" x14ac:dyDescent="0.3">
      <c r="A16" s="50">
        <v>15</v>
      </c>
      <c r="B16" s="51">
        <v>704</v>
      </c>
      <c r="C16" s="52">
        <v>7</v>
      </c>
      <c r="D16" s="43" t="s">
        <v>14</v>
      </c>
      <c r="E16" s="57">
        <v>1928</v>
      </c>
      <c r="F16" s="51">
        <f t="shared" si="1"/>
        <v>2120.8000000000002</v>
      </c>
      <c r="G16" s="43">
        <f>G15</f>
        <v>46480</v>
      </c>
      <c r="H16" s="53">
        <f t="shared" si="3"/>
        <v>89613440</v>
      </c>
      <c r="I16" s="54">
        <f t="shared" si="4"/>
        <v>96782515</v>
      </c>
      <c r="J16" s="55">
        <f t="shared" si="5"/>
        <v>201500</v>
      </c>
      <c r="K16" s="56">
        <f t="shared" si="6"/>
        <v>6786560.0000000009</v>
      </c>
    </row>
    <row r="17" spans="1:13" ht="16.5" x14ac:dyDescent="0.3">
      <c r="A17" s="50">
        <v>16</v>
      </c>
      <c r="B17" s="51">
        <v>801</v>
      </c>
      <c r="C17" s="52">
        <v>8</v>
      </c>
      <c r="D17" s="43" t="s">
        <v>14</v>
      </c>
      <c r="E17" s="43">
        <v>1335</v>
      </c>
      <c r="F17" s="51">
        <f t="shared" si="1"/>
        <v>1468.5000000000002</v>
      </c>
      <c r="G17" s="43">
        <f>G16+160</f>
        <v>46640</v>
      </c>
      <c r="H17" s="53">
        <f t="shared" si="3"/>
        <v>62264400</v>
      </c>
      <c r="I17" s="54">
        <f t="shared" si="4"/>
        <v>67245552</v>
      </c>
      <c r="J17" s="55">
        <f t="shared" si="5"/>
        <v>140000</v>
      </c>
      <c r="K17" s="56">
        <f t="shared" si="6"/>
        <v>4699200.0000000009</v>
      </c>
    </row>
    <row r="18" spans="1:13" ht="16.5" x14ac:dyDescent="0.3">
      <c r="A18" s="50">
        <v>17</v>
      </c>
      <c r="B18" s="51">
        <v>802</v>
      </c>
      <c r="C18" s="52">
        <v>8</v>
      </c>
      <c r="D18" s="43" t="s">
        <v>14</v>
      </c>
      <c r="E18" s="43">
        <v>1516</v>
      </c>
      <c r="F18" s="51">
        <f t="shared" si="1"/>
        <v>1667.6000000000001</v>
      </c>
      <c r="G18" s="43">
        <f t="shared" ref="G18" si="9">G17</f>
        <v>46640</v>
      </c>
      <c r="H18" s="53">
        <f t="shared" si="3"/>
        <v>70706240</v>
      </c>
      <c r="I18" s="54">
        <f t="shared" si="4"/>
        <v>76362739</v>
      </c>
      <c r="J18" s="55">
        <f t="shared" si="5"/>
        <v>159000</v>
      </c>
      <c r="K18" s="56">
        <f t="shared" si="6"/>
        <v>5336320</v>
      </c>
    </row>
    <row r="19" spans="1:13" ht="16.5" x14ac:dyDescent="0.3">
      <c r="A19" s="50">
        <v>18</v>
      </c>
      <c r="B19" s="51">
        <v>803</v>
      </c>
      <c r="C19" s="52">
        <v>8</v>
      </c>
      <c r="D19" s="43" t="s">
        <v>14</v>
      </c>
      <c r="E19" s="43">
        <v>1516</v>
      </c>
      <c r="F19" s="51">
        <f t="shared" si="1"/>
        <v>1667.6000000000001</v>
      </c>
      <c r="G19" s="43">
        <f>G18</f>
        <v>46640</v>
      </c>
      <c r="H19" s="53">
        <f t="shared" si="3"/>
        <v>70706240</v>
      </c>
      <c r="I19" s="54">
        <f t="shared" si="4"/>
        <v>76362739</v>
      </c>
      <c r="J19" s="55">
        <f t="shared" si="5"/>
        <v>159000</v>
      </c>
      <c r="K19" s="56">
        <f t="shared" si="6"/>
        <v>5336320</v>
      </c>
    </row>
    <row r="20" spans="1:13" ht="16.5" x14ac:dyDescent="0.3">
      <c r="A20" s="50">
        <v>19</v>
      </c>
      <c r="B20" s="51">
        <v>804</v>
      </c>
      <c r="C20" s="52">
        <v>8</v>
      </c>
      <c r="D20" s="43" t="s">
        <v>19</v>
      </c>
      <c r="E20" s="43">
        <v>1928</v>
      </c>
      <c r="F20" s="51">
        <f t="shared" si="1"/>
        <v>2120.8000000000002</v>
      </c>
      <c r="G20" s="43">
        <f>G19</f>
        <v>46640</v>
      </c>
      <c r="H20" s="53">
        <f t="shared" si="3"/>
        <v>89921920</v>
      </c>
      <c r="I20" s="54">
        <f t="shared" si="4"/>
        <v>97115674</v>
      </c>
      <c r="J20" s="55">
        <f t="shared" si="5"/>
        <v>202500</v>
      </c>
      <c r="K20" s="56">
        <f t="shared" si="6"/>
        <v>6786560.0000000009</v>
      </c>
    </row>
    <row r="21" spans="1:13" ht="16.5" x14ac:dyDescent="0.3">
      <c r="A21" s="50">
        <v>20</v>
      </c>
      <c r="B21" s="51">
        <v>901</v>
      </c>
      <c r="C21" s="52">
        <v>9</v>
      </c>
      <c r="D21" s="43" t="s">
        <v>14</v>
      </c>
      <c r="E21" s="43">
        <v>1335</v>
      </c>
      <c r="F21" s="51">
        <f t="shared" si="1"/>
        <v>1468.5000000000002</v>
      </c>
      <c r="G21" s="43">
        <f>G20+160</f>
        <v>46800</v>
      </c>
      <c r="H21" s="53">
        <f t="shared" si="3"/>
        <v>62478000</v>
      </c>
      <c r="I21" s="54">
        <f t="shared" si="4"/>
        <v>67476240</v>
      </c>
      <c r="J21" s="55">
        <f t="shared" si="5"/>
        <v>140500</v>
      </c>
      <c r="K21" s="56">
        <f t="shared" si="6"/>
        <v>4699200.0000000009</v>
      </c>
    </row>
    <row r="22" spans="1:13" ht="16.5" x14ac:dyDescent="0.3">
      <c r="A22" s="50">
        <v>21</v>
      </c>
      <c r="B22" s="51">
        <v>902</v>
      </c>
      <c r="C22" s="52">
        <v>9</v>
      </c>
      <c r="D22" s="43" t="s">
        <v>14</v>
      </c>
      <c r="E22" s="43">
        <v>1516</v>
      </c>
      <c r="F22" s="51">
        <f t="shared" si="1"/>
        <v>1667.6000000000001</v>
      </c>
      <c r="G22" s="43">
        <f t="shared" ref="G22" si="10">G21</f>
        <v>46800</v>
      </c>
      <c r="H22" s="53">
        <f t="shared" si="3"/>
        <v>70948800</v>
      </c>
      <c r="I22" s="54">
        <f t="shared" si="4"/>
        <v>76624704</v>
      </c>
      <c r="J22" s="55">
        <f t="shared" si="5"/>
        <v>159500</v>
      </c>
      <c r="K22" s="56">
        <f t="shared" si="6"/>
        <v>5336320</v>
      </c>
    </row>
    <row r="23" spans="1:13" ht="16.5" x14ac:dyDescent="0.3">
      <c r="A23" s="50">
        <v>22</v>
      </c>
      <c r="B23" s="51">
        <v>903</v>
      </c>
      <c r="C23" s="52">
        <v>9</v>
      </c>
      <c r="D23" s="43" t="s">
        <v>14</v>
      </c>
      <c r="E23" s="43">
        <v>1516</v>
      </c>
      <c r="F23" s="51">
        <f t="shared" si="1"/>
        <v>1667.6000000000001</v>
      </c>
      <c r="G23" s="43">
        <f>G22</f>
        <v>46800</v>
      </c>
      <c r="H23" s="53">
        <f t="shared" si="3"/>
        <v>70948800</v>
      </c>
      <c r="I23" s="54">
        <f t="shared" si="4"/>
        <v>76624704</v>
      </c>
      <c r="J23" s="55">
        <f t="shared" si="5"/>
        <v>159500</v>
      </c>
      <c r="K23" s="56">
        <f t="shared" si="6"/>
        <v>5336320</v>
      </c>
      <c r="M23" s="5"/>
    </row>
    <row r="24" spans="1:13" ht="16.5" x14ac:dyDescent="0.3">
      <c r="A24" s="50">
        <v>23</v>
      </c>
      <c r="B24" s="51">
        <v>904</v>
      </c>
      <c r="C24" s="52">
        <v>9</v>
      </c>
      <c r="D24" s="43" t="s">
        <v>19</v>
      </c>
      <c r="E24" s="43">
        <v>1928</v>
      </c>
      <c r="F24" s="51">
        <f t="shared" si="1"/>
        <v>2120.8000000000002</v>
      </c>
      <c r="G24" s="43">
        <f>G23</f>
        <v>46800</v>
      </c>
      <c r="H24" s="53">
        <f t="shared" si="3"/>
        <v>90230400</v>
      </c>
      <c r="I24" s="54">
        <f t="shared" si="4"/>
        <v>97448832</v>
      </c>
      <c r="J24" s="55">
        <f t="shared" si="5"/>
        <v>203000</v>
      </c>
      <c r="K24" s="56">
        <f t="shared" si="6"/>
        <v>6786560.0000000009</v>
      </c>
    </row>
    <row r="25" spans="1:13" ht="16.5" x14ac:dyDescent="0.3">
      <c r="A25" s="50">
        <v>24</v>
      </c>
      <c r="B25" s="51">
        <v>1001</v>
      </c>
      <c r="C25" s="52">
        <v>10</v>
      </c>
      <c r="D25" s="43" t="s">
        <v>14</v>
      </c>
      <c r="E25" s="43">
        <v>1335</v>
      </c>
      <c r="F25" s="51">
        <f t="shared" si="1"/>
        <v>1468.5000000000002</v>
      </c>
      <c r="G25" s="43">
        <f>G24+160</f>
        <v>46960</v>
      </c>
      <c r="H25" s="53">
        <f t="shared" si="3"/>
        <v>62691600</v>
      </c>
      <c r="I25" s="54">
        <f t="shared" si="4"/>
        <v>67706928</v>
      </c>
      <c r="J25" s="55">
        <f t="shared" si="5"/>
        <v>141000</v>
      </c>
      <c r="K25" s="56">
        <f t="shared" si="6"/>
        <v>4699200.0000000009</v>
      </c>
    </row>
    <row r="26" spans="1:13" ht="16.5" x14ac:dyDescent="0.3">
      <c r="A26" s="50">
        <v>25</v>
      </c>
      <c r="B26" s="51">
        <v>1002</v>
      </c>
      <c r="C26" s="52">
        <v>10</v>
      </c>
      <c r="D26" s="43" t="s">
        <v>14</v>
      </c>
      <c r="E26" s="43">
        <v>1516</v>
      </c>
      <c r="F26" s="51">
        <f t="shared" si="1"/>
        <v>1667.6000000000001</v>
      </c>
      <c r="G26" s="43">
        <f t="shared" ref="G26" si="11">G25</f>
        <v>46960</v>
      </c>
      <c r="H26" s="53">
        <f t="shared" si="3"/>
        <v>71191360</v>
      </c>
      <c r="I26" s="54">
        <f t="shared" si="4"/>
        <v>76886669</v>
      </c>
      <c r="J26" s="55">
        <f t="shared" si="5"/>
        <v>160000</v>
      </c>
      <c r="K26" s="56">
        <f t="shared" si="6"/>
        <v>5336320</v>
      </c>
    </row>
    <row r="27" spans="1:13" ht="16.5" x14ac:dyDescent="0.3">
      <c r="A27" s="50">
        <v>26</v>
      </c>
      <c r="B27" s="51">
        <v>1003</v>
      </c>
      <c r="C27" s="52">
        <v>10</v>
      </c>
      <c r="D27" s="43" t="s">
        <v>14</v>
      </c>
      <c r="E27" s="43">
        <v>1516</v>
      </c>
      <c r="F27" s="51">
        <f t="shared" si="1"/>
        <v>1667.6000000000001</v>
      </c>
      <c r="G27" s="43">
        <f>G26</f>
        <v>46960</v>
      </c>
      <c r="H27" s="53">
        <f t="shared" si="3"/>
        <v>71191360</v>
      </c>
      <c r="I27" s="54">
        <f t="shared" si="4"/>
        <v>76886669</v>
      </c>
      <c r="J27" s="55">
        <f t="shared" si="5"/>
        <v>160000</v>
      </c>
      <c r="K27" s="56">
        <f t="shared" si="6"/>
        <v>5336320</v>
      </c>
    </row>
    <row r="28" spans="1:13" ht="16.5" x14ac:dyDescent="0.3">
      <c r="A28" s="50">
        <v>27</v>
      </c>
      <c r="B28" s="51">
        <v>1004</v>
      </c>
      <c r="C28" s="52">
        <v>10</v>
      </c>
      <c r="D28" s="43" t="s">
        <v>19</v>
      </c>
      <c r="E28" s="43">
        <v>1928</v>
      </c>
      <c r="F28" s="51">
        <f t="shared" si="1"/>
        <v>2120.8000000000002</v>
      </c>
      <c r="G28" s="43">
        <f>G27</f>
        <v>46960</v>
      </c>
      <c r="H28" s="53">
        <f t="shared" si="3"/>
        <v>90538880</v>
      </c>
      <c r="I28" s="54">
        <f t="shared" si="4"/>
        <v>97781990</v>
      </c>
      <c r="J28" s="55">
        <f t="shared" si="5"/>
        <v>203500</v>
      </c>
      <c r="K28" s="56">
        <f t="shared" si="6"/>
        <v>6786560.0000000009</v>
      </c>
    </row>
    <row r="29" spans="1:13" ht="16.5" x14ac:dyDescent="0.3">
      <c r="A29" s="50">
        <v>28</v>
      </c>
      <c r="B29" s="51">
        <v>1101</v>
      </c>
      <c r="C29" s="52">
        <v>11</v>
      </c>
      <c r="D29" s="43" t="s">
        <v>14</v>
      </c>
      <c r="E29" s="43">
        <v>1335</v>
      </c>
      <c r="F29" s="51">
        <f t="shared" si="1"/>
        <v>1468.5000000000002</v>
      </c>
      <c r="G29" s="43">
        <f>G28+160</f>
        <v>47120</v>
      </c>
      <c r="H29" s="53">
        <f t="shared" si="3"/>
        <v>62905200</v>
      </c>
      <c r="I29" s="54">
        <f t="shared" si="4"/>
        <v>67937616</v>
      </c>
      <c r="J29" s="55">
        <f t="shared" si="5"/>
        <v>141500</v>
      </c>
      <c r="K29" s="56">
        <f t="shared" si="6"/>
        <v>4699200.0000000009</v>
      </c>
    </row>
    <row r="30" spans="1:13" ht="16.5" x14ac:dyDescent="0.3">
      <c r="A30" s="50">
        <v>29</v>
      </c>
      <c r="B30" s="51">
        <v>1102</v>
      </c>
      <c r="C30" s="52">
        <v>11</v>
      </c>
      <c r="D30" s="43" t="s">
        <v>14</v>
      </c>
      <c r="E30" s="43">
        <v>1516</v>
      </c>
      <c r="F30" s="51">
        <f t="shared" si="1"/>
        <v>1667.6000000000001</v>
      </c>
      <c r="G30" s="43">
        <f t="shared" ref="G30" si="12">G29</f>
        <v>47120</v>
      </c>
      <c r="H30" s="53">
        <f t="shared" si="3"/>
        <v>71433920</v>
      </c>
      <c r="I30" s="54">
        <f t="shared" si="4"/>
        <v>77148634</v>
      </c>
      <c r="J30" s="55">
        <f t="shared" si="5"/>
        <v>160500</v>
      </c>
      <c r="K30" s="56">
        <f t="shared" si="6"/>
        <v>5336320</v>
      </c>
    </row>
    <row r="31" spans="1:13" ht="16.5" x14ac:dyDescent="0.3">
      <c r="A31" s="50">
        <v>30</v>
      </c>
      <c r="B31" s="51">
        <v>1103</v>
      </c>
      <c r="C31" s="52">
        <v>11</v>
      </c>
      <c r="D31" s="43" t="s">
        <v>14</v>
      </c>
      <c r="E31" s="43">
        <v>1516</v>
      </c>
      <c r="F31" s="51">
        <f t="shared" si="1"/>
        <v>1667.6000000000001</v>
      </c>
      <c r="G31" s="43">
        <f>G30</f>
        <v>47120</v>
      </c>
      <c r="H31" s="53">
        <f t="shared" si="3"/>
        <v>71433920</v>
      </c>
      <c r="I31" s="54">
        <f t="shared" si="4"/>
        <v>77148634</v>
      </c>
      <c r="J31" s="55">
        <f t="shared" si="5"/>
        <v>160500</v>
      </c>
      <c r="K31" s="56">
        <f t="shared" si="6"/>
        <v>5336320</v>
      </c>
    </row>
    <row r="32" spans="1:13" ht="16.5" x14ac:dyDescent="0.3">
      <c r="A32" s="50">
        <v>31</v>
      </c>
      <c r="B32" s="51">
        <v>1104</v>
      </c>
      <c r="C32" s="52">
        <v>11</v>
      </c>
      <c r="D32" s="43" t="s">
        <v>19</v>
      </c>
      <c r="E32" s="43">
        <v>1928</v>
      </c>
      <c r="F32" s="51">
        <f t="shared" si="1"/>
        <v>2120.8000000000002</v>
      </c>
      <c r="G32" s="43">
        <f>G31</f>
        <v>47120</v>
      </c>
      <c r="H32" s="53">
        <f t="shared" si="3"/>
        <v>90847360</v>
      </c>
      <c r="I32" s="54">
        <f t="shared" si="4"/>
        <v>98115149</v>
      </c>
      <c r="J32" s="55">
        <f t="shared" si="5"/>
        <v>204500</v>
      </c>
      <c r="K32" s="56">
        <f t="shared" si="6"/>
        <v>6786560.0000000009</v>
      </c>
    </row>
    <row r="33" spans="1:11" ht="16.5" x14ac:dyDescent="0.3">
      <c r="A33" s="50">
        <v>32</v>
      </c>
      <c r="B33" s="51">
        <v>1201</v>
      </c>
      <c r="C33" s="52">
        <v>12</v>
      </c>
      <c r="D33" s="43" t="s">
        <v>14</v>
      </c>
      <c r="E33" s="43">
        <v>1335</v>
      </c>
      <c r="F33" s="51">
        <f t="shared" si="1"/>
        <v>1468.5000000000002</v>
      </c>
      <c r="G33" s="43">
        <f>G32+160</f>
        <v>47280</v>
      </c>
      <c r="H33" s="53">
        <f t="shared" si="3"/>
        <v>63118800</v>
      </c>
      <c r="I33" s="54">
        <f t="shared" si="4"/>
        <v>68168304</v>
      </c>
      <c r="J33" s="55">
        <f t="shared" si="5"/>
        <v>142000</v>
      </c>
      <c r="K33" s="56">
        <f t="shared" si="6"/>
        <v>4699200.0000000009</v>
      </c>
    </row>
    <row r="34" spans="1:11" ht="16.5" x14ac:dyDescent="0.3">
      <c r="A34" s="50">
        <v>33</v>
      </c>
      <c r="B34" s="51">
        <v>1202</v>
      </c>
      <c r="C34" s="52">
        <v>12</v>
      </c>
      <c r="D34" s="43" t="s">
        <v>14</v>
      </c>
      <c r="E34" s="43">
        <v>1516</v>
      </c>
      <c r="F34" s="51">
        <f t="shared" si="1"/>
        <v>1667.6000000000001</v>
      </c>
      <c r="G34" s="43">
        <f t="shared" ref="G34" si="13">G33</f>
        <v>47280</v>
      </c>
      <c r="H34" s="53">
        <f t="shared" si="3"/>
        <v>71676480</v>
      </c>
      <c r="I34" s="54">
        <f t="shared" si="4"/>
        <v>77410598</v>
      </c>
      <c r="J34" s="55">
        <f t="shared" si="5"/>
        <v>161500</v>
      </c>
      <c r="K34" s="56">
        <f t="shared" si="6"/>
        <v>5336320</v>
      </c>
    </row>
    <row r="35" spans="1:11" ht="16.5" x14ac:dyDescent="0.3">
      <c r="A35" s="50">
        <v>34</v>
      </c>
      <c r="B35" s="51">
        <v>1203</v>
      </c>
      <c r="C35" s="52">
        <v>12</v>
      </c>
      <c r="D35" s="43" t="s">
        <v>14</v>
      </c>
      <c r="E35" s="43">
        <v>1516</v>
      </c>
      <c r="F35" s="51">
        <f t="shared" si="1"/>
        <v>1667.6000000000001</v>
      </c>
      <c r="G35" s="43">
        <f>G34</f>
        <v>47280</v>
      </c>
      <c r="H35" s="53">
        <f t="shared" si="3"/>
        <v>71676480</v>
      </c>
      <c r="I35" s="54">
        <f t="shared" si="4"/>
        <v>77410598</v>
      </c>
      <c r="J35" s="55">
        <f t="shared" si="5"/>
        <v>161500</v>
      </c>
      <c r="K35" s="56">
        <f t="shared" si="6"/>
        <v>5336320</v>
      </c>
    </row>
    <row r="36" spans="1:11" ht="16.5" x14ac:dyDescent="0.3">
      <c r="A36" s="50">
        <v>35</v>
      </c>
      <c r="B36" s="51">
        <v>1204</v>
      </c>
      <c r="C36" s="52">
        <v>12</v>
      </c>
      <c r="D36" s="43" t="s">
        <v>19</v>
      </c>
      <c r="E36" s="43">
        <v>1928</v>
      </c>
      <c r="F36" s="51">
        <f t="shared" si="1"/>
        <v>2120.8000000000002</v>
      </c>
      <c r="G36" s="43">
        <f>G35</f>
        <v>47280</v>
      </c>
      <c r="H36" s="53">
        <f t="shared" si="3"/>
        <v>91155840</v>
      </c>
      <c r="I36" s="54">
        <f t="shared" si="4"/>
        <v>98448307</v>
      </c>
      <c r="J36" s="55">
        <f t="shared" si="5"/>
        <v>205000</v>
      </c>
      <c r="K36" s="56">
        <f t="shared" si="6"/>
        <v>6786560.0000000009</v>
      </c>
    </row>
    <row r="37" spans="1:11" ht="16.5" x14ac:dyDescent="0.3">
      <c r="A37" s="50">
        <v>36</v>
      </c>
      <c r="B37" s="51">
        <v>1301</v>
      </c>
      <c r="C37" s="52">
        <v>13</v>
      </c>
      <c r="D37" s="43" t="s">
        <v>14</v>
      </c>
      <c r="E37" s="43">
        <v>1335</v>
      </c>
      <c r="F37" s="51">
        <f t="shared" si="1"/>
        <v>1468.5000000000002</v>
      </c>
      <c r="G37" s="43">
        <f>G36+160</f>
        <v>47440</v>
      </c>
      <c r="H37" s="53">
        <f t="shared" si="3"/>
        <v>63332400</v>
      </c>
      <c r="I37" s="54">
        <f t="shared" si="4"/>
        <v>68398992</v>
      </c>
      <c r="J37" s="55">
        <f t="shared" si="5"/>
        <v>142500</v>
      </c>
      <c r="K37" s="56">
        <f t="shared" si="6"/>
        <v>4699200.0000000009</v>
      </c>
    </row>
    <row r="38" spans="1:11" ht="16.5" x14ac:dyDescent="0.3">
      <c r="A38" s="50">
        <v>37</v>
      </c>
      <c r="B38" s="51">
        <v>1302</v>
      </c>
      <c r="C38" s="52">
        <v>13</v>
      </c>
      <c r="D38" s="43" t="s">
        <v>14</v>
      </c>
      <c r="E38" s="43">
        <v>1516</v>
      </c>
      <c r="F38" s="51">
        <f t="shared" si="1"/>
        <v>1667.6000000000001</v>
      </c>
      <c r="G38" s="43">
        <f t="shared" ref="G38" si="14">G37</f>
        <v>47440</v>
      </c>
      <c r="H38" s="53">
        <f t="shared" si="3"/>
        <v>71919040</v>
      </c>
      <c r="I38" s="54">
        <f t="shared" si="4"/>
        <v>77672563</v>
      </c>
      <c r="J38" s="55">
        <f t="shared" si="5"/>
        <v>162000</v>
      </c>
      <c r="K38" s="56">
        <f t="shared" si="6"/>
        <v>5336320</v>
      </c>
    </row>
    <row r="39" spans="1:11" ht="16.5" x14ac:dyDescent="0.3">
      <c r="A39" s="50">
        <v>38</v>
      </c>
      <c r="B39" s="51">
        <v>1303</v>
      </c>
      <c r="C39" s="52">
        <v>13</v>
      </c>
      <c r="D39" s="43" t="s">
        <v>14</v>
      </c>
      <c r="E39" s="43">
        <v>1516</v>
      </c>
      <c r="F39" s="51">
        <f t="shared" si="1"/>
        <v>1667.6000000000001</v>
      </c>
      <c r="G39" s="43">
        <f>G38</f>
        <v>47440</v>
      </c>
      <c r="H39" s="53">
        <f t="shared" si="3"/>
        <v>71919040</v>
      </c>
      <c r="I39" s="54">
        <f t="shared" si="4"/>
        <v>77672563</v>
      </c>
      <c r="J39" s="55">
        <f t="shared" si="5"/>
        <v>162000</v>
      </c>
      <c r="K39" s="56">
        <f t="shared" si="6"/>
        <v>5336320</v>
      </c>
    </row>
    <row r="40" spans="1:11" ht="16.5" x14ac:dyDescent="0.3">
      <c r="A40" s="50">
        <v>39</v>
      </c>
      <c r="B40" s="51">
        <v>1304</v>
      </c>
      <c r="C40" s="52">
        <v>13</v>
      </c>
      <c r="D40" s="43" t="s">
        <v>19</v>
      </c>
      <c r="E40" s="43">
        <v>1928</v>
      </c>
      <c r="F40" s="51">
        <f t="shared" si="1"/>
        <v>2120.8000000000002</v>
      </c>
      <c r="G40" s="43">
        <f>G39</f>
        <v>47440</v>
      </c>
      <c r="H40" s="53">
        <f t="shared" si="3"/>
        <v>91464320</v>
      </c>
      <c r="I40" s="54">
        <f t="shared" si="4"/>
        <v>98781466</v>
      </c>
      <c r="J40" s="55">
        <f t="shared" si="5"/>
        <v>206000</v>
      </c>
      <c r="K40" s="56">
        <f t="shared" si="6"/>
        <v>6786560.0000000009</v>
      </c>
    </row>
    <row r="41" spans="1:11" ht="16.5" x14ac:dyDescent="0.3">
      <c r="A41" s="50">
        <v>40</v>
      </c>
      <c r="B41" s="51">
        <v>1401</v>
      </c>
      <c r="C41" s="52">
        <v>14</v>
      </c>
      <c r="D41" s="43" t="s">
        <v>14</v>
      </c>
      <c r="E41" s="43">
        <v>1335</v>
      </c>
      <c r="F41" s="51">
        <f t="shared" si="1"/>
        <v>1468.5000000000002</v>
      </c>
      <c r="G41" s="43">
        <f>G40+160</f>
        <v>47600</v>
      </c>
      <c r="H41" s="53">
        <f t="shared" si="3"/>
        <v>63546000</v>
      </c>
      <c r="I41" s="54">
        <f t="shared" si="4"/>
        <v>68629680</v>
      </c>
      <c r="J41" s="55">
        <f t="shared" si="5"/>
        <v>143000</v>
      </c>
      <c r="K41" s="56">
        <f t="shared" si="6"/>
        <v>4699200.0000000009</v>
      </c>
    </row>
    <row r="42" spans="1:11" ht="16.5" x14ac:dyDescent="0.3">
      <c r="A42" s="50">
        <v>41</v>
      </c>
      <c r="B42" s="51">
        <v>1403</v>
      </c>
      <c r="C42" s="52">
        <v>14</v>
      </c>
      <c r="D42" s="43" t="s">
        <v>14</v>
      </c>
      <c r="E42" s="43">
        <v>1516</v>
      </c>
      <c r="F42" s="51">
        <f t="shared" si="1"/>
        <v>1667.6000000000001</v>
      </c>
      <c r="G42" s="43">
        <f t="shared" ref="G42" si="15">G41</f>
        <v>47600</v>
      </c>
      <c r="H42" s="53">
        <f t="shared" si="3"/>
        <v>72161600</v>
      </c>
      <c r="I42" s="54">
        <f t="shared" si="4"/>
        <v>77934528</v>
      </c>
      <c r="J42" s="55">
        <f t="shared" si="5"/>
        <v>162500</v>
      </c>
      <c r="K42" s="56">
        <f t="shared" si="6"/>
        <v>5336320</v>
      </c>
    </row>
    <row r="43" spans="1:11" ht="16.5" x14ac:dyDescent="0.3">
      <c r="A43" s="50">
        <v>42</v>
      </c>
      <c r="B43" s="51">
        <v>1404</v>
      </c>
      <c r="C43" s="52">
        <v>14</v>
      </c>
      <c r="D43" s="43" t="s">
        <v>14</v>
      </c>
      <c r="E43" s="43">
        <v>1928</v>
      </c>
      <c r="F43" s="51">
        <f t="shared" si="1"/>
        <v>2120.8000000000002</v>
      </c>
      <c r="G43" s="43">
        <f>G42</f>
        <v>47600</v>
      </c>
      <c r="H43" s="53">
        <f t="shared" si="3"/>
        <v>91772800</v>
      </c>
      <c r="I43" s="54">
        <f t="shared" si="4"/>
        <v>99114624</v>
      </c>
      <c r="J43" s="55">
        <f t="shared" si="5"/>
        <v>206500</v>
      </c>
      <c r="K43" s="56">
        <f t="shared" si="6"/>
        <v>6786560.0000000009</v>
      </c>
    </row>
    <row r="44" spans="1:11" ht="16.5" x14ac:dyDescent="0.3">
      <c r="A44" s="50">
        <v>43</v>
      </c>
      <c r="B44" s="51">
        <v>1501</v>
      </c>
      <c r="C44" s="52">
        <v>15</v>
      </c>
      <c r="D44" s="43" t="s">
        <v>14</v>
      </c>
      <c r="E44" s="43">
        <v>1335</v>
      </c>
      <c r="F44" s="51">
        <f t="shared" si="1"/>
        <v>1468.5000000000002</v>
      </c>
      <c r="G44" s="43">
        <f>G43+160</f>
        <v>47760</v>
      </c>
      <c r="H44" s="53">
        <f t="shared" si="3"/>
        <v>63759600</v>
      </c>
      <c r="I44" s="54">
        <f t="shared" si="4"/>
        <v>68860368</v>
      </c>
      <c r="J44" s="55">
        <f t="shared" si="5"/>
        <v>143500</v>
      </c>
      <c r="K44" s="56">
        <f t="shared" si="6"/>
        <v>4699200.0000000009</v>
      </c>
    </row>
    <row r="45" spans="1:11" ht="16.5" x14ac:dyDescent="0.3">
      <c r="A45" s="50">
        <v>44</v>
      </c>
      <c r="B45" s="51">
        <v>1502</v>
      </c>
      <c r="C45" s="52">
        <v>15</v>
      </c>
      <c r="D45" s="43" t="s">
        <v>14</v>
      </c>
      <c r="E45" s="43">
        <v>1516</v>
      </c>
      <c r="F45" s="51">
        <f t="shared" si="1"/>
        <v>1667.6000000000001</v>
      </c>
      <c r="G45" s="43">
        <f t="shared" ref="G45" si="16">G44</f>
        <v>47760</v>
      </c>
      <c r="H45" s="53">
        <f t="shared" si="3"/>
        <v>72404160</v>
      </c>
      <c r="I45" s="54">
        <f t="shared" si="4"/>
        <v>78196493</v>
      </c>
      <c r="J45" s="55">
        <f t="shared" si="5"/>
        <v>163000</v>
      </c>
      <c r="K45" s="56">
        <f t="shared" si="6"/>
        <v>5336320</v>
      </c>
    </row>
    <row r="46" spans="1:11" ht="16.5" x14ac:dyDescent="0.3">
      <c r="A46" s="50">
        <v>45</v>
      </c>
      <c r="B46" s="51">
        <v>1503</v>
      </c>
      <c r="C46" s="52">
        <v>15</v>
      </c>
      <c r="D46" s="43" t="s">
        <v>14</v>
      </c>
      <c r="E46" s="43">
        <v>1516</v>
      </c>
      <c r="F46" s="51">
        <f t="shared" si="1"/>
        <v>1667.6000000000001</v>
      </c>
      <c r="G46" s="43">
        <f>G45</f>
        <v>47760</v>
      </c>
      <c r="H46" s="53">
        <f t="shared" si="3"/>
        <v>72404160</v>
      </c>
      <c r="I46" s="54">
        <f t="shared" si="4"/>
        <v>78196493</v>
      </c>
      <c r="J46" s="55">
        <f t="shared" si="5"/>
        <v>163000</v>
      </c>
      <c r="K46" s="56">
        <f t="shared" si="6"/>
        <v>5336320</v>
      </c>
    </row>
    <row r="47" spans="1:11" ht="16.5" x14ac:dyDescent="0.3">
      <c r="A47" s="50">
        <v>46</v>
      </c>
      <c r="B47" s="51">
        <v>1504</v>
      </c>
      <c r="C47" s="52">
        <v>15</v>
      </c>
      <c r="D47" s="43" t="s">
        <v>19</v>
      </c>
      <c r="E47" s="43">
        <v>1928</v>
      </c>
      <c r="F47" s="51">
        <f t="shared" si="1"/>
        <v>2120.8000000000002</v>
      </c>
      <c r="G47" s="43">
        <f>G46</f>
        <v>47760</v>
      </c>
      <c r="H47" s="53">
        <f t="shared" si="3"/>
        <v>92081280</v>
      </c>
      <c r="I47" s="54">
        <f t="shared" si="4"/>
        <v>99447782</v>
      </c>
      <c r="J47" s="55">
        <f t="shared" si="5"/>
        <v>207000</v>
      </c>
      <c r="K47" s="56">
        <f t="shared" si="6"/>
        <v>6786560.0000000009</v>
      </c>
    </row>
    <row r="48" spans="1:11" ht="16.5" x14ac:dyDescent="0.3">
      <c r="A48" s="50">
        <v>47</v>
      </c>
      <c r="B48" s="51">
        <v>1601</v>
      </c>
      <c r="C48" s="52">
        <v>16</v>
      </c>
      <c r="D48" s="43" t="s">
        <v>14</v>
      </c>
      <c r="E48" s="43">
        <v>1335</v>
      </c>
      <c r="F48" s="51">
        <f t="shared" si="1"/>
        <v>1468.5000000000002</v>
      </c>
      <c r="G48" s="43">
        <f>G47+160</f>
        <v>47920</v>
      </c>
      <c r="H48" s="53">
        <f t="shared" si="3"/>
        <v>63973200</v>
      </c>
      <c r="I48" s="54">
        <f t="shared" si="4"/>
        <v>69091056</v>
      </c>
      <c r="J48" s="55">
        <f t="shared" si="5"/>
        <v>144000</v>
      </c>
      <c r="K48" s="56">
        <f t="shared" si="6"/>
        <v>4699200.0000000009</v>
      </c>
    </row>
    <row r="49" spans="1:11" ht="16.5" x14ac:dyDescent="0.3">
      <c r="A49" s="50">
        <v>48</v>
      </c>
      <c r="B49" s="51">
        <v>1602</v>
      </c>
      <c r="C49" s="52">
        <v>16</v>
      </c>
      <c r="D49" s="43" t="s">
        <v>14</v>
      </c>
      <c r="E49" s="43">
        <v>1516</v>
      </c>
      <c r="F49" s="51">
        <f t="shared" si="1"/>
        <v>1667.6000000000001</v>
      </c>
      <c r="G49" s="43">
        <f t="shared" ref="G49" si="17">G48</f>
        <v>47920</v>
      </c>
      <c r="H49" s="53">
        <f t="shared" si="3"/>
        <v>72646720</v>
      </c>
      <c r="I49" s="54">
        <f t="shared" si="4"/>
        <v>78458458</v>
      </c>
      <c r="J49" s="55">
        <f t="shared" si="5"/>
        <v>163500</v>
      </c>
      <c r="K49" s="56">
        <f t="shared" si="6"/>
        <v>5336320</v>
      </c>
    </row>
    <row r="50" spans="1:11" ht="16.5" x14ac:dyDescent="0.3">
      <c r="A50" s="50">
        <v>49</v>
      </c>
      <c r="B50" s="51">
        <v>1603</v>
      </c>
      <c r="C50" s="52">
        <v>16</v>
      </c>
      <c r="D50" s="43" t="s">
        <v>14</v>
      </c>
      <c r="E50" s="43">
        <v>1516</v>
      </c>
      <c r="F50" s="51">
        <f t="shared" si="1"/>
        <v>1667.6000000000001</v>
      </c>
      <c r="G50" s="43">
        <f>G49</f>
        <v>47920</v>
      </c>
      <c r="H50" s="53">
        <f t="shared" si="3"/>
        <v>72646720</v>
      </c>
      <c r="I50" s="54">
        <f t="shared" si="4"/>
        <v>78458458</v>
      </c>
      <c r="J50" s="55">
        <f t="shared" si="5"/>
        <v>163500</v>
      </c>
      <c r="K50" s="56">
        <f t="shared" si="6"/>
        <v>5336320</v>
      </c>
    </row>
    <row r="51" spans="1:11" ht="16.5" x14ac:dyDescent="0.3">
      <c r="A51" s="50">
        <v>50</v>
      </c>
      <c r="B51" s="51">
        <v>1604</v>
      </c>
      <c r="C51" s="52">
        <v>16</v>
      </c>
      <c r="D51" s="43" t="s">
        <v>19</v>
      </c>
      <c r="E51" s="43">
        <v>1928</v>
      </c>
      <c r="F51" s="51">
        <f t="shared" si="1"/>
        <v>2120.8000000000002</v>
      </c>
      <c r="G51" s="43">
        <f>G50</f>
        <v>47920</v>
      </c>
      <c r="H51" s="53">
        <f t="shared" si="3"/>
        <v>92389760</v>
      </c>
      <c r="I51" s="54">
        <f t="shared" si="4"/>
        <v>99780941</v>
      </c>
      <c r="J51" s="55">
        <f t="shared" si="5"/>
        <v>208000</v>
      </c>
      <c r="K51" s="56">
        <f t="shared" si="6"/>
        <v>6786560.0000000009</v>
      </c>
    </row>
    <row r="52" spans="1:11" ht="16.5" x14ac:dyDescent="0.3">
      <c r="A52" s="50">
        <v>51</v>
      </c>
      <c r="B52" s="51">
        <v>1701</v>
      </c>
      <c r="C52" s="52">
        <v>17</v>
      </c>
      <c r="D52" s="43" t="s">
        <v>14</v>
      </c>
      <c r="E52" s="43">
        <v>1335</v>
      </c>
      <c r="F52" s="51">
        <f t="shared" si="1"/>
        <v>1468.5000000000002</v>
      </c>
      <c r="G52" s="43">
        <f>G51+160</f>
        <v>48080</v>
      </c>
      <c r="H52" s="53">
        <f t="shared" si="3"/>
        <v>64186800</v>
      </c>
      <c r="I52" s="54">
        <f t="shared" si="4"/>
        <v>69321744</v>
      </c>
      <c r="J52" s="55">
        <f t="shared" si="5"/>
        <v>144500</v>
      </c>
      <c r="K52" s="56">
        <f t="shared" si="6"/>
        <v>4699200.0000000009</v>
      </c>
    </row>
    <row r="53" spans="1:11" ht="16.5" x14ac:dyDescent="0.3">
      <c r="A53" s="50">
        <v>52</v>
      </c>
      <c r="B53" s="51">
        <v>1702</v>
      </c>
      <c r="C53" s="52">
        <v>17</v>
      </c>
      <c r="D53" s="43" t="s">
        <v>14</v>
      </c>
      <c r="E53" s="43">
        <v>1516</v>
      </c>
      <c r="F53" s="51">
        <f t="shared" si="1"/>
        <v>1667.6000000000001</v>
      </c>
      <c r="G53" s="43">
        <f t="shared" ref="G53" si="18">G52</f>
        <v>48080</v>
      </c>
      <c r="H53" s="53">
        <f t="shared" si="3"/>
        <v>72889280</v>
      </c>
      <c r="I53" s="54">
        <f t="shared" si="4"/>
        <v>78720422</v>
      </c>
      <c r="J53" s="55">
        <f t="shared" si="5"/>
        <v>164000</v>
      </c>
      <c r="K53" s="56">
        <f t="shared" si="6"/>
        <v>5336320</v>
      </c>
    </row>
    <row r="54" spans="1:11" ht="16.5" x14ac:dyDescent="0.3">
      <c r="A54" s="50">
        <v>53</v>
      </c>
      <c r="B54" s="51">
        <v>1703</v>
      </c>
      <c r="C54" s="52">
        <v>17</v>
      </c>
      <c r="D54" s="43" t="s">
        <v>14</v>
      </c>
      <c r="E54" s="43">
        <v>1516</v>
      </c>
      <c r="F54" s="51">
        <f t="shared" si="1"/>
        <v>1667.6000000000001</v>
      </c>
      <c r="G54" s="43">
        <f>G53</f>
        <v>48080</v>
      </c>
      <c r="H54" s="53">
        <f t="shared" si="3"/>
        <v>72889280</v>
      </c>
      <c r="I54" s="54">
        <f t="shared" si="4"/>
        <v>78720422</v>
      </c>
      <c r="J54" s="55">
        <f t="shared" si="5"/>
        <v>164000</v>
      </c>
      <c r="K54" s="56">
        <f t="shared" si="6"/>
        <v>5336320</v>
      </c>
    </row>
    <row r="55" spans="1:11" ht="16.5" x14ac:dyDescent="0.3">
      <c r="A55" s="50">
        <v>54</v>
      </c>
      <c r="B55" s="51">
        <v>1704</v>
      </c>
      <c r="C55" s="52">
        <v>17</v>
      </c>
      <c r="D55" s="43" t="s">
        <v>19</v>
      </c>
      <c r="E55" s="43">
        <v>1928</v>
      </c>
      <c r="F55" s="51">
        <f t="shared" si="1"/>
        <v>2120.8000000000002</v>
      </c>
      <c r="G55" s="43">
        <f>G54</f>
        <v>48080</v>
      </c>
      <c r="H55" s="53">
        <f t="shared" si="3"/>
        <v>92698240</v>
      </c>
      <c r="I55" s="54">
        <f t="shared" si="4"/>
        <v>100114099</v>
      </c>
      <c r="J55" s="55">
        <f t="shared" si="5"/>
        <v>208500</v>
      </c>
      <c r="K55" s="56">
        <f t="shared" si="6"/>
        <v>6786560.0000000009</v>
      </c>
    </row>
    <row r="56" spans="1:11" ht="16.5" x14ac:dyDescent="0.3">
      <c r="A56" s="50">
        <v>55</v>
      </c>
      <c r="B56" s="51">
        <v>1801</v>
      </c>
      <c r="C56" s="52">
        <v>18</v>
      </c>
      <c r="D56" s="43" t="s">
        <v>14</v>
      </c>
      <c r="E56" s="43">
        <v>1335</v>
      </c>
      <c r="F56" s="51">
        <f t="shared" si="1"/>
        <v>1468.5000000000002</v>
      </c>
      <c r="G56" s="43">
        <f>G55+160</f>
        <v>48240</v>
      </c>
      <c r="H56" s="53">
        <f t="shared" si="3"/>
        <v>64400400</v>
      </c>
      <c r="I56" s="54">
        <f t="shared" si="4"/>
        <v>69552432</v>
      </c>
      <c r="J56" s="55">
        <f t="shared" si="5"/>
        <v>145000</v>
      </c>
      <c r="K56" s="56">
        <f t="shared" si="6"/>
        <v>4699200.0000000009</v>
      </c>
    </row>
    <row r="57" spans="1:11" ht="16.5" x14ac:dyDescent="0.3">
      <c r="A57" s="50">
        <v>56</v>
      </c>
      <c r="B57" s="51">
        <v>1802</v>
      </c>
      <c r="C57" s="52">
        <v>18</v>
      </c>
      <c r="D57" s="43" t="s">
        <v>14</v>
      </c>
      <c r="E57" s="43">
        <v>1516</v>
      </c>
      <c r="F57" s="51">
        <f t="shared" si="1"/>
        <v>1667.6000000000001</v>
      </c>
      <c r="G57" s="43">
        <f t="shared" ref="G57" si="19">G56</f>
        <v>48240</v>
      </c>
      <c r="H57" s="53">
        <f t="shared" si="3"/>
        <v>73131840</v>
      </c>
      <c r="I57" s="54">
        <f t="shared" si="4"/>
        <v>78982387</v>
      </c>
      <c r="J57" s="55">
        <f t="shared" si="5"/>
        <v>164500</v>
      </c>
      <c r="K57" s="56">
        <f t="shared" si="6"/>
        <v>5336320</v>
      </c>
    </row>
    <row r="58" spans="1:11" ht="16.5" x14ac:dyDescent="0.3">
      <c r="A58" s="50">
        <v>57</v>
      </c>
      <c r="B58" s="51">
        <v>1803</v>
      </c>
      <c r="C58" s="52">
        <v>18</v>
      </c>
      <c r="D58" s="43" t="s">
        <v>14</v>
      </c>
      <c r="E58" s="43">
        <v>1516</v>
      </c>
      <c r="F58" s="51">
        <f t="shared" si="1"/>
        <v>1667.6000000000001</v>
      </c>
      <c r="G58" s="43">
        <f>G57</f>
        <v>48240</v>
      </c>
      <c r="H58" s="53">
        <f t="shared" si="3"/>
        <v>73131840</v>
      </c>
      <c r="I58" s="54">
        <f t="shared" si="4"/>
        <v>78982387</v>
      </c>
      <c r="J58" s="55">
        <f t="shared" si="5"/>
        <v>164500</v>
      </c>
      <c r="K58" s="56">
        <f t="shared" si="6"/>
        <v>5336320</v>
      </c>
    </row>
    <row r="59" spans="1:11" ht="16.5" x14ac:dyDescent="0.3">
      <c r="A59" s="50">
        <v>58</v>
      </c>
      <c r="B59" s="51">
        <v>1804</v>
      </c>
      <c r="C59" s="52">
        <v>18</v>
      </c>
      <c r="D59" s="43" t="s">
        <v>19</v>
      </c>
      <c r="E59" s="43">
        <v>1928</v>
      </c>
      <c r="F59" s="51">
        <f t="shared" si="1"/>
        <v>2120.8000000000002</v>
      </c>
      <c r="G59" s="43">
        <f>G58</f>
        <v>48240</v>
      </c>
      <c r="H59" s="53">
        <f t="shared" si="3"/>
        <v>93006720</v>
      </c>
      <c r="I59" s="54">
        <f t="shared" si="4"/>
        <v>100447258</v>
      </c>
      <c r="J59" s="55">
        <f t="shared" si="5"/>
        <v>209500</v>
      </c>
      <c r="K59" s="56">
        <f t="shared" si="6"/>
        <v>6786560.0000000009</v>
      </c>
    </row>
    <row r="60" spans="1:11" ht="16.5" x14ac:dyDescent="0.3">
      <c r="A60" s="50">
        <v>59</v>
      </c>
      <c r="B60" s="51">
        <v>1901</v>
      </c>
      <c r="C60" s="52">
        <v>19</v>
      </c>
      <c r="D60" s="43" t="s">
        <v>14</v>
      </c>
      <c r="E60" s="43">
        <v>1335</v>
      </c>
      <c r="F60" s="51">
        <f t="shared" si="1"/>
        <v>1468.5000000000002</v>
      </c>
      <c r="G60" s="43">
        <f>G59+160</f>
        <v>48400</v>
      </c>
      <c r="H60" s="53">
        <f t="shared" si="3"/>
        <v>64614000</v>
      </c>
      <c r="I60" s="54">
        <f t="shared" si="4"/>
        <v>69783120</v>
      </c>
      <c r="J60" s="55">
        <f t="shared" si="5"/>
        <v>145500</v>
      </c>
      <c r="K60" s="56">
        <f t="shared" si="6"/>
        <v>4699200.0000000009</v>
      </c>
    </row>
    <row r="61" spans="1:11" ht="16.5" x14ac:dyDescent="0.3">
      <c r="A61" s="50">
        <v>60</v>
      </c>
      <c r="B61" s="51">
        <v>1902</v>
      </c>
      <c r="C61" s="52">
        <v>19</v>
      </c>
      <c r="D61" s="43" t="s">
        <v>14</v>
      </c>
      <c r="E61" s="43">
        <v>1516</v>
      </c>
      <c r="F61" s="51">
        <f t="shared" si="1"/>
        <v>1667.6000000000001</v>
      </c>
      <c r="G61" s="43">
        <f t="shared" ref="G61" si="20">G60</f>
        <v>48400</v>
      </c>
      <c r="H61" s="53">
        <f t="shared" si="3"/>
        <v>73374400</v>
      </c>
      <c r="I61" s="54">
        <f t="shared" si="4"/>
        <v>79244352</v>
      </c>
      <c r="J61" s="55">
        <f t="shared" si="5"/>
        <v>165000</v>
      </c>
      <c r="K61" s="56">
        <f t="shared" si="6"/>
        <v>5336320</v>
      </c>
    </row>
    <row r="62" spans="1:11" ht="16.5" x14ac:dyDescent="0.3">
      <c r="A62" s="50">
        <v>61</v>
      </c>
      <c r="B62" s="51">
        <v>1903</v>
      </c>
      <c r="C62" s="52">
        <v>19</v>
      </c>
      <c r="D62" s="43" t="s">
        <v>14</v>
      </c>
      <c r="E62" s="43">
        <v>1516</v>
      </c>
      <c r="F62" s="51">
        <f t="shared" si="1"/>
        <v>1667.6000000000001</v>
      </c>
      <c r="G62" s="43">
        <f>G61</f>
        <v>48400</v>
      </c>
      <c r="H62" s="53">
        <f t="shared" si="3"/>
        <v>73374400</v>
      </c>
      <c r="I62" s="54">
        <f t="shared" si="4"/>
        <v>79244352</v>
      </c>
      <c r="J62" s="55">
        <f t="shared" si="5"/>
        <v>165000</v>
      </c>
      <c r="K62" s="56">
        <f t="shared" si="6"/>
        <v>5336320</v>
      </c>
    </row>
    <row r="63" spans="1:11" ht="16.5" x14ac:dyDescent="0.3">
      <c r="A63" s="50">
        <v>62</v>
      </c>
      <c r="B63" s="51">
        <v>1904</v>
      </c>
      <c r="C63" s="52">
        <v>19</v>
      </c>
      <c r="D63" s="43" t="s">
        <v>19</v>
      </c>
      <c r="E63" s="43">
        <v>1928</v>
      </c>
      <c r="F63" s="51">
        <f t="shared" si="1"/>
        <v>2120.8000000000002</v>
      </c>
      <c r="G63" s="43">
        <f>G62</f>
        <v>48400</v>
      </c>
      <c r="H63" s="53">
        <f t="shared" si="3"/>
        <v>93315200</v>
      </c>
      <c r="I63" s="54">
        <f t="shared" si="4"/>
        <v>100780416</v>
      </c>
      <c r="J63" s="55">
        <f t="shared" si="5"/>
        <v>210000</v>
      </c>
      <c r="K63" s="56">
        <f t="shared" si="6"/>
        <v>6786560.0000000009</v>
      </c>
    </row>
    <row r="64" spans="1:11" ht="16.5" x14ac:dyDescent="0.3">
      <c r="A64" s="50">
        <v>63</v>
      </c>
      <c r="B64" s="51">
        <v>2001</v>
      </c>
      <c r="C64" s="52">
        <v>20</v>
      </c>
      <c r="D64" s="43" t="s">
        <v>14</v>
      </c>
      <c r="E64" s="43">
        <v>1335</v>
      </c>
      <c r="F64" s="51">
        <f t="shared" si="1"/>
        <v>1468.5000000000002</v>
      </c>
      <c r="G64" s="43">
        <f>G63+160</f>
        <v>48560</v>
      </c>
      <c r="H64" s="53">
        <f t="shared" si="3"/>
        <v>64827600</v>
      </c>
      <c r="I64" s="54">
        <f t="shared" si="4"/>
        <v>70013808</v>
      </c>
      <c r="J64" s="55">
        <f t="shared" si="5"/>
        <v>146000</v>
      </c>
      <c r="K64" s="56">
        <f t="shared" si="6"/>
        <v>4699200.0000000009</v>
      </c>
    </row>
    <row r="65" spans="1:11" ht="16.5" x14ac:dyDescent="0.3">
      <c r="A65" s="50">
        <v>64</v>
      </c>
      <c r="B65" s="51">
        <v>2002</v>
      </c>
      <c r="C65" s="52">
        <v>20</v>
      </c>
      <c r="D65" s="43" t="s">
        <v>14</v>
      </c>
      <c r="E65" s="43">
        <v>1516</v>
      </c>
      <c r="F65" s="51">
        <f t="shared" si="1"/>
        <v>1667.6000000000001</v>
      </c>
      <c r="G65" s="43">
        <f t="shared" ref="G65" si="21">G64</f>
        <v>48560</v>
      </c>
      <c r="H65" s="53">
        <f t="shared" si="3"/>
        <v>73616960</v>
      </c>
      <c r="I65" s="54">
        <f t="shared" si="4"/>
        <v>79506317</v>
      </c>
      <c r="J65" s="55">
        <f t="shared" si="5"/>
        <v>165500</v>
      </c>
      <c r="K65" s="56">
        <f t="shared" si="6"/>
        <v>5336320</v>
      </c>
    </row>
    <row r="66" spans="1:11" ht="16.5" x14ac:dyDescent="0.3">
      <c r="A66" s="50">
        <v>65</v>
      </c>
      <c r="B66" s="51">
        <v>2003</v>
      </c>
      <c r="C66" s="52">
        <v>20</v>
      </c>
      <c r="D66" s="43" t="s">
        <v>14</v>
      </c>
      <c r="E66" s="43">
        <v>1516</v>
      </c>
      <c r="F66" s="51">
        <f t="shared" si="1"/>
        <v>1667.6000000000001</v>
      </c>
      <c r="G66" s="43">
        <f>G65</f>
        <v>48560</v>
      </c>
      <c r="H66" s="53">
        <f t="shared" si="3"/>
        <v>73616960</v>
      </c>
      <c r="I66" s="54">
        <f t="shared" si="4"/>
        <v>79506317</v>
      </c>
      <c r="J66" s="55">
        <f t="shared" si="5"/>
        <v>165500</v>
      </c>
      <c r="K66" s="56">
        <f t="shared" si="6"/>
        <v>5336320</v>
      </c>
    </row>
    <row r="67" spans="1:11" ht="16.5" x14ac:dyDescent="0.3">
      <c r="A67" s="50">
        <v>66</v>
      </c>
      <c r="B67" s="51">
        <v>2004</v>
      </c>
      <c r="C67" s="52">
        <v>20</v>
      </c>
      <c r="D67" s="43" t="s">
        <v>19</v>
      </c>
      <c r="E67" s="43">
        <v>1928</v>
      </c>
      <c r="F67" s="51">
        <f t="shared" ref="F67:F75" si="22">E67*1.1</f>
        <v>2120.8000000000002</v>
      </c>
      <c r="G67" s="43">
        <f>G66</f>
        <v>48560</v>
      </c>
      <c r="H67" s="53">
        <f t="shared" ref="H67:H75" si="23">E67*G67</f>
        <v>93623680</v>
      </c>
      <c r="I67" s="54">
        <f t="shared" ref="I67:I75" si="24">ROUND(H67*1.08,0)</f>
        <v>101113574</v>
      </c>
      <c r="J67" s="55">
        <f t="shared" ref="J67:J75" si="25">MROUND((I67*0.025/12),500)</f>
        <v>210500</v>
      </c>
      <c r="K67" s="56">
        <f t="shared" ref="K67:K75" si="26">F67*3200</f>
        <v>6786560.0000000009</v>
      </c>
    </row>
    <row r="68" spans="1:11" ht="16.5" x14ac:dyDescent="0.3">
      <c r="A68" s="50">
        <v>67</v>
      </c>
      <c r="B68" s="51">
        <v>2101</v>
      </c>
      <c r="C68" s="52">
        <v>21</v>
      </c>
      <c r="D68" s="43" t="s">
        <v>14</v>
      </c>
      <c r="E68" s="43">
        <v>1335</v>
      </c>
      <c r="F68" s="51">
        <f t="shared" si="22"/>
        <v>1468.5000000000002</v>
      </c>
      <c r="G68" s="43">
        <f>G67+160</f>
        <v>48720</v>
      </c>
      <c r="H68" s="53">
        <f t="shared" si="23"/>
        <v>65041200</v>
      </c>
      <c r="I68" s="54">
        <f t="shared" si="24"/>
        <v>70244496</v>
      </c>
      <c r="J68" s="55">
        <f t="shared" si="25"/>
        <v>146500</v>
      </c>
      <c r="K68" s="56">
        <f t="shared" si="26"/>
        <v>4699200.0000000009</v>
      </c>
    </row>
    <row r="69" spans="1:11" ht="16.5" x14ac:dyDescent="0.3">
      <c r="A69" s="50">
        <v>68</v>
      </c>
      <c r="B69" s="51">
        <v>2103</v>
      </c>
      <c r="C69" s="52">
        <v>21</v>
      </c>
      <c r="D69" s="43" t="s">
        <v>19</v>
      </c>
      <c r="E69" s="43">
        <v>2073</v>
      </c>
      <c r="F69" s="51">
        <f t="shared" si="22"/>
        <v>2280.3000000000002</v>
      </c>
      <c r="G69" s="43">
        <f t="shared" ref="G69" si="27">G68</f>
        <v>48720</v>
      </c>
      <c r="H69" s="53">
        <f t="shared" si="23"/>
        <v>100996560</v>
      </c>
      <c r="I69" s="54">
        <f t="shared" si="24"/>
        <v>109076285</v>
      </c>
      <c r="J69" s="55">
        <f t="shared" si="25"/>
        <v>227000</v>
      </c>
      <c r="K69" s="56">
        <f t="shared" si="26"/>
        <v>7296960.0000000009</v>
      </c>
    </row>
    <row r="70" spans="1:11" ht="16.5" x14ac:dyDescent="0.3">
      <c r="A70" s="50">
        <v>69</v>
      </c>
      <c r="B70" s="51">
        <v>2104</v>
      </c>
      <c r="C70" s="52">
        <v>21</v>
      </c>
      <c r="D70" s="43" t="s">
        <v>19</v>
      </c>
      <c r="E70" s="43">
        <v>1928</v>
      </c>
      <c r="F70" s="51">
        <f t="shared" si="22"/>
        <v>2120.8000000000002</v>
      </c>
      <c r="G70" s="43">
        <f>G69</f>
        <v>48720</v>
      </c>
      <c r="H70" s="53">
        <f t="shared" si="23"/>
        <v>93932160</v>
      </c>
      <c r="I70" s="54">
        <f t="shared" si="24"/>
        <v>101446733</v>
      </c>
      <c r="J70" s="55">
        <f t="shared" si="25"/>
        <v>211500</v>
      </c>
      <c r="K70" s="56">
        <f t="shared" si="26"/>
        <v>6786560.0000000009</v>
      </c>
    </row>
    <row r="71" spans="1:11" ht="16.5" x14ac:dyDescent="0.3">
      <c r="A71" s="50">
        <v>70</v>
      </c>
      <c r="B71" s="51">
        <v>2201</v>
      </c>
      <c r="C71" s="52">
        <v>22</v>
      </c>
      <c r="D71" s="43" t="s">
        <v>14</v>
      </c>
      <c r="E71" s="43">
        <v>1335</v>
      </c>
      <c r="F71" s="51">
        <f t="shared" si="22"/>
        <v>1468.5000000000002</v>
      </c>
      <c r="G71" s="43">
        <f>G70</f>
        <v>48720</v>
      </c>
      <c r="H71" s="53">
        <f t="shared" si="23"/>
        <v>65041200</v>
      </c>
      <c r="I71" s="54">
        <f t="shared" si="24"/>
        <v>70244496</v>
      </c>
      <c r="J71" s="55">
        <f t="shared" si="25"/>
        <v>146500</v>
      </c>
      <c r="K71" s="56">
        <f t="shared" si="26"/>
        <v>4699200.0000000009</v>
      </c>
    </row>
    <row r="72" spans="1:11" ht="16.5" x14ac:dyDescent="0.3">
      <c r="A72" s="50">
        <v>71</v>
      </c>
      <c r="B72" s="51">
        <v>2202</v>
      </c>
      <c r="C72" s="52">
        <v>22</v>
      </c>
      <c r="D72" s="43" t="s">
        <v>14</v>
      </c>
      <c r="E72" s="43">
        <v>1516</v>
      </c>
      <c r="F72" s="51">
        <f t="shared" si="22"/>
        <v>1667.6000000000001</v>
      </c>
      <c r="G72" s="43">
        <f>G71+160</f>
        <v>48880</v>
      </c>
      <c r="H72" s="53">
        <f t="shared" si="23"/>
        <v>74102080</v>
      </c>
      <c r="I72" s="54">
        <f t="shared" si="24"/>
        <v>80030246</v>
      </c>
      <c r="J72" s="55">
        <f t="shared" si="25"/>
        <v>166500</v>
      </c>
      <c r="K72" s="56">
        <f t="shared" si="26"/>
        <v>5336320</v>
      </c>
    </row>
    <row r="73" spans="1:11" ht="16.5" x14ac:dyDescent="0.3">
      <c r="A73" s="50">
        <v>72</v>
      </c>
      <c r="B73" s="51">
        <v>2203</v>
      </c>
      <c r="C73" s="52">
        <v>22</v>
      </c>
      <c r="D73" s="43" t="s">
        <v>14</v>
      </c>
      <c r="E73" s="43">
        <v>1516</v>
      </c>
      <c r="F73" s="51">
        <f t="shared" si="22"/>
        <v>1667.6000000000001</v>
      </c>
      <c r="G73" s="43">
        <f>G72</f>
        <v>48880</v>
      </c>
      <c r="H73" s="53">
        <f t="shared" si="23"/>
        <v>74102080</v>
      </c>
      <c r="I73" s="54">
        <f t="shared" si="24"/>
        <v>80030246</v>
      </c>
      <c r="J73" s="55">
        <f t="shared" si="25"/>
        <v>166500</v>
      </c>
      <c r="K73" s="56">
        <f t="shared" si="26"/>
        <v>5336320</v>
      </c>
    </row>
    <row r="74" spans="1:11" ht="16.5" x14ac:dyDescent="0.3">
      <c r="A74" s="50">
        <v>73</v>
      </c>
      <c r="B74" s="51">
        <v>2204</v>
      </c>
      <c r="C74" s="52">
        <v>22</v>
      </c>
      <c r="D74" s="43" t="s">
        <v>19</v>
      </c>
      <c r="E74" s="43">
        <v>1928</v>
      </c>
      <c r="F74" s="51">
        <f t="shared" si="22"/>
        <v>2120.8000000000002</v>
      </c>
      <c r="G74" s="43">
        <f>G73</f>
        <v>48880</v>
      </c>
      <c r="H74" s="53">
        <f t="shared" si="23"/>
        <v>94240640</v>
      </c>
      <c r="I74" s="54">
        <f t="shared" si="24"/>
        <v>101779891</v>
      </c>
      <c r="J74" s="55">
        <f t="shared" si="25"/>
        <v>212000</v>
      </c>
      <c r="K74" s="56">
        <f t="shared" si="26"/>
        <v>6786560.0000000009</v>
      </c>
    </row>
    <row r="75" spans="1:11" ht="16.5" x14ac:dyDescent="0.3">
      <c r="A75" s="50">
        <v>74</v>
      </c>
      <c r="B75" s="51">
        <v>2301</v>
      </c>
      <c r="C75" s="52">
        <v>23</v>
      </c>
      <c r="D75" s="43" t="s">
        <v>14</v>
      </c>
      <c r="E75" s="43">
        <v>1335</v>
      </c>
      <c r="F75" s="51">
        <f t="shared" si="22"/>
        <v>1468.5000000000002</v>
      </c>
      <c r="G75" s="43">
        <f>G74+160</f>
        <v>49040</v>
      </c>
      <c r="H75" s="53">
        <f t="shared" si="23"/>
        <v>65468400</v>
      </c>
      <c r="I75" s="54">
        <f t="shared" si="24"/>
        <v>70705872</v>
      </c>
      <c r="J75" s="55">
        <f t="shared" si="25"/>
        <v>147500</v>
      </c>
      <c r="K75" s="56">
        <f t="shared" si="26"/>
        <v>4699200.0000000009</v>
      </c>
    </row>
    <row r="76" spans="1:11" x14ac:dyDescent="0.25">
      <c r="A76" s="58" t="s">
        <v>3</v>
      </c>
      <c r="B76" s="58"/>
      <c r="C76" s="58"/>
      <c r="D76" s="58"/>
      <c r="E76" s="44">
        <f t="shared" ref="E76:F76" si="28">SUM(E2:E75)</f>
        <v>116949</v>
      </c>
      <c r="F76" s="44">
        <f t="shared" si="28"/>
        <v>128643.90000000011</v>
      </c>
      <c r="G76" s="44"/>
      <c r="H76" s="59">
        <f>SUM(H2:H75)</f>
        <v>5549968240</v>
      </c>
      <c r="I76" s="59">
        <f>SUM(I2:I75)</f>
        <v>5993965699</v>
      </c>
      <c r="J76" s="60"/>
      <c r="K76" s="61">
        <f>SUM(K2:K75)</f>
        <v>411660480</v>
      </c>
    </row>
    <row r="77" spans="1:11" x14ac:dyDescent="0.25">
      <c r="A77" s="62"/>
      <c r="B77" s="62"/>
      <c r="C77" s="62"/>
      <c r="D77" s="62"/>
      <c r="E77" s="63"/>
      <c r="F77" s="63"/>
      <c r="G77" s="63"/>
      <c r="H77" s="64"/>
      <c r="I77" s="64"/>
      <c r="J77" s="65"/>
      <c r="K77" s="66"/>
    </row>
    <row r="78" spans="1:11" x14ac:dyDescent="0.25">
      <c r="D78" s="69"/>
    </row>
    <row r="79" spans="1:11" x14ac:dyDescent="0.25">
      <c r="D79" s="69"/>
    </row>
    <row r="80" spans="1:11" x14ac:dyDescent="0.25">
      <c r="D80" s="69"/>
    </row>
    <row r="81" spans="4:4" x14ac:dyDescent="0.25">
      <c r="D81" s="69"/>
    </row>
    <row r="82" spans="4:4" x14ac:dyDescent="0.25">
      <c r="D82" s="69"/>
    </row>
    <row r="83" spans="4:4" x14ac:dyDescent="0.25">
      <c r="D83" s="69"/>
    </row>
    <row r="84" spans="4:4" x14ac:dyDescent="0.25">
      <c r="D84" s="69"/>
    </row>
    <row r="85" spans="4:4" x14ac:dyDescent="0.25">
      <c r="D85" s="69"/>
    </row>
    <row r="86" spans="4:4" x14ac:dyDescent="0.25">
      <c r="D86" s="69"/>
    </row>
    <row r="87" spans="4:4" x14ac:dyDescent="0.25">
      <c r="D87" s="69"/>
    </row>
    <row r="88" spans="4:4" x14ac:dyDescent="0.25">
      <c r="D88" s="69"/>
    </row>
    <row r="89" spans="4:4" x14ac:dyDescent="0.25">
      <c r="D89" s="69"/>
    </row>
    <row r="90" spans="4:4" x14ac:dyDescent="0.25">
      <c r="D90" s="69"/>
    </row>
    <row r="91" spans="4:4" x14ac:dyDescent="0.25">
      <c r="D91" s="69"/>
    </row>
    <row r="92" spans="4:4" x14ac:dyDescent="0.25">
      <c r="D92" s="69"/>
    </row>
    <row r="93" spans="4:4" x14ac:dyDescent="0.25">
      <c r="D93" s="69"/>
    </row>
    <row r="94" spans="4:4" x14ac:dyDescent="0.25">
      <c r="D94" s="69"/>
    </row>
  </sheetData>
  <mergeCells count="1">
    <mergeCell ref="A76:D76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12"/>
  <sheetViews>
    <sheetView zoomScale="130" zoomScaleNormal="130" workbookViewId="0">
      <selection activeCell="J3" sqref="J3"/>
    </sheetView>
  </sheetViews>
  <sheetFormatPr defaultRowHeight="15" x14ac:dyDescent="0.25"/>
  <cols>
    <col min="1" max="1" width="9.140625" style="9"/>
    <col min="2" max="2" width="25.5703125" style="9" customWidth="1"/>
    <col min="3" max="3" width="18.5703125" style="9" customWidth="1"/>
    <col min="4" max="4" width="10.42578125" style="9" customWidth="1"/>
    <col min="5" max="5" width="11.5703125" style="1" bestFit="1" customWidth="1"/>
    <col min="6" max="6" width="11.5703125" style="9" bestFit="1" customWidth="1"/>
    <col min="7" max="7" width="19.28515625" style="1" customWidth="1"/>
    <col min="8" max="8" width="21" style="1" customWidth="1"/>
    <col min="9" max="9" width="5.7109375" style="1" customWidth="1"/>
    <col min="10" max="10" width="19.28515625" style="1" customWidth="1"/>
    <col min="11" max="11" width="16.28515625" bestFit="1" customWidth="1"/>
    <col min="12" max="12" width="21.42578125" customWidth="1"/>
  </cols>
  <sheetData>
    <row r="1" spans="1:13" x14ac:dyDescent="0.25">
      <c r="A1" s="72" t="s">
        <v>4</v>
      </c>
      <c r="B1" s="72" t="s">
        <v>13</v>
      </c>
      <c r="C1" s="72" t="s">
        <v>10</v>
      </c>
      <c r="D1" s="72" t="s">
        <v>5</v>
      </c>
      <c r="E1" s="72" t="s">
        <v>6</v>
      </c>
      <c r="F1" s="72" t="s">
        <v>7</v>
      </c>
      <c r="G1" s="72" t="s">
        <v>8</v>
      </c>
      <c r="H1" s="72" t="s">
        <v>9</v>
      </c>
      <c r="I1"/>
      <c r="J1"/>
      <c r="L1" s="1"/>
      <c r="M1" s="1"/>
    </row>
    <row r="2" spans="1:13" ht="54.75" customHeight="1" x14ac:dyDescent="0.3">
      <c r="A2" s="73">
        <v>1</v>
      </c>
      <c r="B2" s="74" t="s">
        <v>41</v>
      </c>
      <c r="C2" s="75" t="s">
        <v>42</v>
      </c>
      <c r="D2" s="76">
        <f>56+18</f>
        <v>74</v>
      </c>
      <c r="E2" s="77">
        <v>116949</v>
      </c>
      <c r="F2" s="78">
        <v>128644</v>
      </c>
      <c r="G2" s="79">
        <v>5549968240</v>
      </c>
      <c r="H2" s="80">
        <v>5993965699</v>
      </c>
      <c r="I2" s="6"/>
      <c r="J2" s="7"/>
      <c r="K2" s="8"/>
      <c r="L2" s="4"/>
      <c r="M2" s="1"/>
    </row>
    <row r="3" spans="1:13" x14ac:dyDescent="0.25">
      <c r="A3" s="71"/>
      <c r="B3" s="71"/>
      <c r="C3" s="71"/>
      <c r="D3" s="71"/>
      <c r="E3" s="71"/>
      <c r="F3" s="71"/>
      <c r="G3" s="71"/>
      <c r="H3" s="71"/>
      <c r="J3" s="81">
        <f>F2*3200</f>
        <v>411660800</v>
      </c>
      <c r="K3" s="1"/>
      <c r="L3" s="1"/>
      <c r="M3" s="1"/>
    </row>
    <row r="4" spans="1:13" x14ac:dyDescent="0.25">
      <c r="J4" s="3"/>
      <c r="K4" s="1"/>
      <c r="L4" s="1"/>
      <c r="M4" s="1"/>
    </row>
    <row r="5" spans="1:13" x14ac:dyDescent="0.25">
      <c r="J5" s="2"/>
      <c r="K5" s="1"/>
      <c r="L5" s="1"/>
    </row>
    <row r="6" spans="1:13" x14ac:dyDescent="0.25">
      <c r="K6" s="1"/>
      <c r="L6" s="1"/>
    </row>
    <row r="7" spans="1:13" x14ac:dyDescent="0.25">
      <c r="K7" s="1"/>
      <c r="L7" s="1"/>
    </row>
    <row r="8" spans="1:13" x14ac:dyDescent="0.25">
      <c r="K8" s="1"/>
      <c r="L8" s="1"/>
    </row>
    <row r="9" spans="1:13" x14ac:dyDescent="0.25">
      <c r="K9" s="1"/>
      <c r="L9" s="1"/>
    </row>
    <row r="10" spans="1:13" x14ac:dyDescent="0.25">
      <c r="K10" s="1"/>
      <c r="L10" s="1"/>
    </row>
    <row r="11" spans="1:13" x14ac:dyDescent="0.25">
      <c r="K11" s="1"/>
      <c r="L11" s="1"/>
    </row>
    <row r="12" spans="1:13" x14ac:dyDescent="0.25">
      <c r="K12" s="1"/>
      <c r="L12" s="1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AA72"/>
  <sheetViews>
    <sheetView zoomScaleNormal="100" workbookViewId="0">
      <selection activeCell="U11" sqref="U11"/>
    </sheetView>
  </sheetViews>
  <sheetFormatPr defaultRowHeight="15" x14ac:dyDescent="0.25"/>
  <cols>
    <col min="18" max="18" width="26.5703125" customWidth="1"/>
  </cols>
  <sheetData>
    <row r="1" spans="2:27" ht="15.75" thickBot="1" x14ac:dyDescent="0.3"/>
    <row r="2" spans="2:27" ht="17.25" thickBot="1" x14ac:dyDescent="0.3">
      <c r="B2" s="16"/>
      <c r="W2" s="17"/>
      <c r="X2" s="17"/>
      <c r="Y2" s="17"/>
      <c r="Z2" s="15"/>
      <c r="AA2" s="17"/>
    </row>
    <row r="3" spans="2:27" ht="17.25" thickBot="1" x14ac:dyDescent="0.3">
      <c r="W3" s="17"/>
      <c r="X3" s="17"/>
      <c r="Y3" s="17"/>
      <c r="Z3" s="15"/>
      <c r="AA3" s="17"/>
    </row>
    <row r="4" spans="2:27" ht="17.25" thickBot="1" x14ac:dyDescent="0.3">
      <c r="W4" s="17"/>
      <c r="X4" s="17"/>
      <c r="Y4" s="17"/>
      <c r="Z4" s="15"/>
      <c r="AA4" s="17"/>
    </row>
    <row r="5" spans="2:27" ht="17.25" thickBot="1" x14ac:dyDescent="0.3">
      <c r="H5" s="18"/>
      <c r="I5" s="18"/>
      <c r="W5" s="17"/>
      <c r="X5" s="17"/>
      <c r="Y5" s="17"/>
      <c r="Z5" s="15"/>
      <c r="AA5" s="17"/>
    </row>
    <row r="6" spans="2:27" ht="17.25" thickBot="1" x14ac:dyDescent="0.3">
      <c r="S6" s="13"/>
      <c r="T6" s="13"/>
      <c r="U6" s="13"/>
      <c r="V6" s="13"/>
      <c r="W6" s="13"/>
      <c r="X6" s="17"/>
      <c r="Y6" s="17"/>
      <c r="Z6" s="15"/>
      <c r="AA6" s="17"/>
    </row>
    <row r="7" spans="2:27" ht="17.25" thickBot="1" x14ac:dyDescent="0.3">
      <c r="Q7" s="19"/>
      <c r="R7" s="19"/>
      <c r="S7" s="19"/>
      <c r="T7" s="19"/>
      <c r="U7" s="19"/>
      <c r="V7" s="15"/>
      <c r="W7" s="14"/>
      <c r="AA7" s="16"/>
    </row>
    <row r="8" spans="2:27" ht="27" customHeight="1" thickBot="1" x14ac:dyDescent="0.3">
      <c r="Q8" s="21">
        <v>1</v>
      </c>
      <c r="R8" s="21" t="s">
        <v>17</v>
      </c>
      <c r="S8" s="21">
        <v>113.21</v>
      </c>
      <c r="T8" s="22"/>
      <c r="U8" s="21">
        <v>15</v>
      </c>
      <c r="V8" s="15"/>
      <c r="W8" s="14"/>
    </row>
    <row r="9" spans="2:27" ht="24.75" customHeight="1" thickBot="1" x14ac:dyDescent="0.3">
      <c r="Q9" s="23">
        <v>2</v>
      </c>
      <c r="R9" s="23" t="s">
        <v>18</v>
      </c>
      <c r="S9" s="23">
        <v>130.25</v>
      </c>
      <c r="T9" s="22"/>
      <c r="U9" s="23">
        <v>26</v>
      </c>
      <c r="V9" s="15"/>
      <c r="W9" s="14"/>
    </row>
    <row r="10" spans="2:27" ht="17.25" thickBot="1" x14ac:dyDescent="0.3">
      <c r="Q10" s="21">
        <v>3</v>
      </c>
      <c r="R10" s="21" t="s">
        <v>19</v>
      </c>
      <c r="S10" s="21">
        <v>162.97999999999999</v>
      </c>
      <c r="T10" s="22"/>
      <c r="U10" s="21">
        <v>14</v>
      </c>
      <c r="V10" s="15"/>
      <c r="W10" s="14"/>
    </row>
    <row r="11" spans="2:27" ht="17.25" thickBot="1" x14ac:dyDescent="0.3">
      <c r="S11" s="20"/>
      <c r="T11" s="20"/>
      <c r="U11" s="20">
        <f>SUM(U8:U10)</f>
        <v>55</v>
      </c>
      <c r="V11" s="15"/>
      <c r="W11" s="14"/>
    </row>
    <row r="12" spans="2:27" ht="17.25" thickBot="1" x14ac:dyDescent="0.3">
      <c r="S12" s="14"/>
      <c r="T12" s="14"/>
      <c r="U12" s="14"/>
      <c r="V12" s="15"/>
      <c r="W12" s="14"/>
    </row>
    <row r="13" spans="2:27" ht="17.25" thickBot="1" x14ac:dyDescent="0.3">
      <c r="S13" s="14"/>
      <c r="T13" s="14"/>
      <c r="U13" s="14"/>
      <c r="V13" s="15"/>
      <c r="W13" s="14"/>
    </row>
    <row r="14" spans="2:27" ht="17.25" thickBot="1" x14ac:dyDescent="0.3">
      <c r="S14" s="14"/>
      <c r="T14" s="14"/>
      <c r="U14" s="14"/>
      <c r="V14" s="15"/>
      <c r="W14" s="14"/>
    </row>
    <row r="15" spans="2:27" ht="17.25" thickBot="1" x14ac:dyDescent="0.3">
      <c r="S15" s="14"/>
      <c r="T15" s="14"/>
      <c r="U15" s="14"/>
      <c r="V15" s="15"/>
      <c r="W15" s="14"/>
    </row>
    <row r="16" spans="2:27" ht="17.25" thickBot="1" x14ac:dyDescent="0.3">
      <c r="S16" s="14"/>
      <c r="T16" s="14"/>
      <c r="U16" s="14"/>
      <c r="V16" s="15"/>
      <c r="W16" s="14"/>
    </row>
    <row r="17" spans="19:23" ht="17.25" thickBot="1" x14ac:dyDescent="0.3">
      <c r="S17" s="14"/>
      <c r="T17" s="14"/>
      <c r="U17" s="14"/>
      <c r="V17" s="15"/>
      <c r="W17" s="14"/>
    </row>
    <row r="18" spans="19:23" ht="17.25" thickBot="1" x14ac:dyDescent="0.3">
      <c r="S18" s="14"/>
      <c r="T18" s="14"/>
      <c r="U18" s="14"/>
      <c r="V18" s="15"/>
      <c r="W18" s="14"/>
    </row>
    <row r="19" spans="19:23" ht="17.25" thickBot="1" x14ac:dyDescent="0.3">
      <c r="S19" s="14"/>
      <c r="T19" s="14"/>
      <c r="U19" s="14"/>
      <c r="V19" s="15"/>
      <c r="W19" s="14"/>
    </row>
    <row r="20" spans="19:23" ht="17.25" thickBot="1" x14ac:dyDescent="0.3">
      <c r="S20" s="14"/>
      <c r="T20" s="14"/>
      <c r="U20" s="14"/>
      <c r="V20" s="15"/>
      <c r="W20" s="14"/>
    </row>
    <row r="21" spans="19:23" ht="17.25" thickBot="1" x14ac:dyDescent="0.3">
      <c r="S21" s="14"/>
      <c r="T21" s="14"/>
      <c r="U21" s="14"/>
      <c r="V21" s="15"/>
      <c r="W21" s="14"/>
    </row>
    <row r="22" spans="19:23" ht="17.25" thickBot="1" x14ac:dyDescent="0.3">
      <c r="S22" s="14"/>
      <c r="T22" s="14"/>
      <c r="U22" s="14"/>
      <c r="V22" s="15"/>
      <c r="W22" s="14"/>
    </row>
    <row r="23" spans="19:23" ht="17.25" thickBot="1" x14ac:dyDescent="0.3">
      <c r="S23" s="14"/>
      <c r="T23" s="14"/>
      <c r="U23" s="14"/>
      <c r="V23" s="15"/>
      <c r="W23" s="14"/>
    </row>
    <row r="35" spans="2:23" x14ac:dyDescent="0.25">
      <c r="B35" s="16"/>
    </row>
    <row r="38" spans="2:23" ht="15.75" thickBot="1" x14ac:dyDescent="0.3"/>
    <row r="39" spans="2:23" ht="17.25" thickBot="1" x14ac:dyDescent="0.3">
      <c r="S39" s="13"/>
      <c r="T39" s="13"/>
      <c r="U39" s="13"/>
      <c r="V39" s="13"/>
      <c r="W39" s="13"/>
    </row>
    <row r="40" spans="2:23" ht="17.25" thickBot="1" x14ac:dyDescent="0.3">
      <c r="S40" s="14"/>
      <c r="T40" s="14"/>
      <c r="U40" s="14"/>
      <c r="V40" s="15"/>
      <c r="W40" s="14"/>
    </row>
    <row r="41" spans="2:23" ht="17.25" thickBot="1" x14ac:dyDescent="0.3">
      <c r="S41" s="14"/>
      <c r="T41" s="14"/>
      <c r="U41" s="14"/>
      <c r="V41" s="15"/>
      <c r="W41" s="14"/>
    </row>
    <row r="42" spans="2:23" ht="17.25" thickBot="1" x14ac:dyDescent="0.3">
      <c r="S42" s="14"/>
      <c r="T42" s="14"/>
      <c r="U42" s="14"/>
      <c r="V42" s="15"/>
      <c r="W42" s="14"/>
    </row>
    <row r="43" spans="2:23" ht="17.25" thickBot="1" x14ac:dyDescent="0.3">
      <c r="S43" s="14"/>
      <c r="T43" s="14"/>
      <c r="U43" s="14"/>
      <c r="V43" s="15"/>
      <c r="W43" s="14"/>
    </row>
    <row r="59" spans="2:22" x14ac:dyDescent="0.25">
      <c r="B59" s="16"/>
    </row>
    <row r="63" spans="2:22" ht="15.75" thickBot="1" x14ac:dyDescent="0.3"/>
    <row r="64" spans="2:22" ht="15.75" thickBot="1" x14ac:dyDescent="0.3">
      <c r="R64" s="10"/>
      <c r="S64" s="11"/>
      <c r="T64" s="11"/>
      <c r="U64" s="11"/>
      <c r="V64" s="12"/>
    </row>
    <row r="65" spans="18:22" ht="17.25" thickBot="1" x14ac:dyDescent="0.3">
      <c r="R65" s="13"/>
      <c r="S65" s="13"/>
      <c r="T65" s="13"/>
      <c r="U65" s="13"/>
      <c r="V65" s="13"/>
    </row>
    <row r="66" spans="18:22" ht="17.25" thickBot="1" x14ac:dyDescent="0.3">
      <c r="R66" s="14"/>
      <c r="S66" s="14"/>
      <c r="T66" s="14"/>
      <c r="U66" s="15"/>
      <c r="V66" s="14"/>
    </row>
    <row r="67" spans="18:22" ht="17.25" thickBot="1" x14ac:dyDescent="0.3">
      <c r="R67" s="14"/>
      <c r="S67" s="14"/>
      <c r="T67" s="14"/>
      <c r="U67" s="15"/>
      <c r="V67" s="14"/>
    </row>
    <row r="68" spans="18:22" ht="17.25" thickBot="1" x14ac:dyDescent="0.3">
      <c r="R68" s="14"/>
      <c r="S68" s="14"/>
      <c r="T68" s="14"/>
      <c r="U68" s="15"/>
      <c r="V68" s="14"/>
    </row>
    <row r="69" spans="18:22" ht="17.25" thickBot="1" x14ac:dyDescent="0.3">
      <c r="R69" s="14"/>
      <c r="S69" s="14"/>
      <c r="T69" s="14"/>
      <c r="U69" s="15"/>
      <c r="V69" s="14"/>
    </row>
    <row r="70" spans="18:22" ht="17.25" thickBot="1" x14ac:dyDescent="0.3">
      <c r="R70" s="14"/>
      <c r="S70" s="14"/>
      <c r="T70" s="14"/>
      <c r="U70" s="15"/>
      <c r="V70" s="14"/>
    </row>
    <row r="71" spans="18:22" ht="17.25" thickBot="1" x14ac:dyDescent="0.3">
      <c r="R71" s="14"/>
      <c r="S71" s="14"/>
      <c r="T71" s="14"/>
      <c r="U71" s="15"/>
      <c r="V71" s="14"/>
    </row>
    <row r="72" spans="18:22" ht="17.25" thickBot="1" x14ac:dyDescent="0.3">
      <c r="R72" s="14"/>
      <c r="S72" s="14"/>
      <c r="T72" s="14"/>
      <c r="U72" s="15"/>
      <c r="V72" s="14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107"/>
  <sheetViews>
    <sheetView topLeftCell="A4" zoomScale="115" zoomScaleNormal="115" workbookViewId="0">
      <selection activeCell="B23" sqref="B23:E23"/>
    </sheetView>
  </sheetViews>
  <sheetFormatPr defaultRowHeight="15" x14ac:dyDescent="0.25"/>
  <cols>
    <col min="1" max="1" width="15.85546875" style="6" customWidth="1"/>
    <col min="2" max="5" width="9.140625" style="6"/>
    <col min="7" max="8" width="9.140625" style="6"/>
    <col min="15" max="15" width="11.140625" customWidth="1"/>
  </cols>
  <sheetData>
    <row r="1" spans="1:20" x14ac:dyDescent="0.25">
      <c r="A1" s="28"/>
    </row>
    <row r="2" spans="1:20" x14ac:dyDescent="0.25">
      <c r="A2" s="28"/>
    </row>
    <row r="3" spans="1:20" ht="22.5" customHeight="1" x14ac:dyDescent="0.25">
      <c r="A3" s="41" t="s">
        <v>31</v>
      </c>
      <c r="B3" s="41"/>
      <c r="C3" s="41"/>
      <c r="D3" s="41"/>
      <c r="E3" s="41"/>
      <c r="N3" s="42" t="s">
        <v>27</v>
      </c>
      <c r="O3" s="42"/>
      <c r="P3" s="42"/>
    </row>
    <row r="4" spans="1:20" ht="30" x14ac:dyDescent="0.25">
      <c r="A4" s="28" t="s">
        <v>20</v>
      </c>
      <c r="B4" s="6">
        <v>1</v>
      </c>
      <c r="C4" s="6" t="s">
        <v>14</v>
      </c>
      <c r="D4" s="6">
        <v>124.01</v>
      </c>
      <c r="E4" s="29">
        <f>D4*10.764</f>
        <v>1334.8436400000001</v>
      </c>
      <c r="N4" s="37" t="s">
        <v>28</v>
      </c>
      <c r="O4" s="37" t="s">
        <v>29</v>
      </c>
      <c r="P4" s="38" t="s">
        <v>30</v>
      </c>
    </row>
    <row r="5" spans="1:20" ht="15.75" x14ac:dyDescent="0.25">
      <c r="B5" s="6">
        <v>2</v>
      </c>
      <c r="C5" s="6" t="s">
        <v>14</v>
      </c>
      <c r="D5" s="6">
        <v>140.86000000000001</v>
      </c>
      <c r="E5" s="29">
        <f>D5*10.764</f>
        <v>1516.21704</v>
      </c>
      <c r="G5" s="31" t="s">
        <v>3</v>
      </c>
      <c r="H5" s="31">
        <f>12*4</f>
        <v>48</v>
      </c>
      <c r="N5" s="35">
        <v>124.03</v>
      </c>
      <c r="O5" s="35">
        <v>0</v>
      </c>
      <c r="P5" s="36">
        <f>N5+O5</f>
        <v>124.03</v>
      </c>
      <c r="T5" s="39">
        <v>1335</v>
      </c>
    </row>
    <row r="6" spans="1:20" x14ac:dyDescent="0.25">
      <c r="B6" s="6">
        <v>3</v>
      </c>
      <c r="C6" s="6" t="s">
        <v>14</v>
      </c>
      <c r="D6" s="6">
        <v>140.86000000000001</v>
      </c>
      <c r="E6" s="29">
        <f>D6*10.764</f>
        <v>1516.21704</v>
      </c>
      <c r="N6" s="35">
        <v>162.97999999999999</v>
      </c>
      <c r="O6" s="35">
        <v>16.16</v>
      </c>
      <c r="P6" s="36">
        <f t="shared" ref="P6:P12" si="0">N6+O6</f>
        <v>179.14</v>
      </c>
      <c r="T6" s="39">
        <v>1516</v>
      </c>
    </row>
    <row r="7" spans="1:20" x14ac:dyDescent="0.25">
      <c r="B7" s="6">
        <v>4</v>
      </c>
      <c r="C7" s="6" t="s">
        <v>19</v>
      </c>
      <c r="D7" s="6">
        <v>179.14</v>
      </c>
      <c r="E7" s="29">
        <f>D7*10.764</f>
        <v>1928.2629599999998</v>
      </c>
      <c r="N7" s="35">
        <v>162.97999999999999</v>
      </c>
      <c r="O7" s="35">
        <v>16.16</v>
      </c>
      <c r="P7" s="36">
        <f t="shared" si="0"/>
        <v>179.14</v>
      </c>
      <c r="T7" s="39">
        <v>1516</v>
      </c>
    </row>
    <row r="8" spans="1:20" x14ac:dyDescent="0.25">
      <c r="E8" s="29"/>
      <c r="N8" s="35">
        <v>130.25</v>
      </c>
      <c r="O8" s="35">
        <v>10.61</v>
      </c>
      <c r="P8" s="36">
        <f t="shared" si="0"/>
        <v>140.86000000000001</v>
      </c>
      <c r="T8" s="39">
        <v>1928</v>
      </c>
    </row>
    <row r="9" spans="1:20" ht="23.25" customHeight="1" x14ac:dyDescent="0.25">
      <c r="A9" s="41" t="s">
        <v>21</v>
      </c>
      <c r="B9" s="41"/>
      <c r="C9" s="41"/>
      <c r="D9" s="41"/>
      <c r="E9" s="41"/>
      <c r="N9" s="35">
        <v>130.25</v>
      </c>
      <c r="O9" s="35">
        <v>10.61</v>
      </c>
      <c r="P9" s="36">
        <f t="shared" si="0"/>
        <v>140.86000000000001</v>
      </c>
    </row>
    <row r="10" spans="1:20" x14ac:dyDescent="0.25">
      <c r="A10" s="28" t="s">
        <v>22</v>
      </c>
      <c r="B10" s="6">
        <v>1</v>
      </c>
      <c r="C10" s="6" t="s">
        <v>14</v>
      </c>
      <c r="D10" s="6">
        <v>124.01</v>
      </c>
      <c r="E10" s="29">
        <f>D10*10.764</f>
        <v>1334.8436400000001</v>
      </c>
      <c r="N10" s="35">
        <v>162.97999999999999</v>
      </c>
      <c r="O10" s="35">
        <v>16.16</v>
      </c>
      <c r="P10" s="36">
        <f t="shared" si="0"/>
        <v>179.14</v>
      </c>
    </row>
    <row r="11" spans="1:20" ht="17.25" customHeight="1" x14ac:dyDescent="0.25">
      <c r="B11" s="6">
        <v>2</v>
      </c>
      <c r="C11" s="6" t="s">
        <v>16</v>
      </c>
      <c r="D11" s="6">
        <v>0</v>
      </c>
      <c r="E11" s="29">
        <f t="shared" ref="E11:E13" si="1">D11*10.764</f>
        <v>0</v>
      </c>
      <c r="G11" s="31" t="s">
        <v>3</v>
      </c>
      <c r="H11" s="32">
        <v>3</v>
      </c>
      <c r="N11" s="35">
        <v>113.21</v>
      </c>
      <c r="O11" s="35">
        <v>10.72</v>
      </c>
      <c r="P11" s="36">
        <f t="shared" si="0"/>
        <v>123.92999999999999</v>
      </c>
    </row>
    <row r="12" spans="1:20" ht="15.75" x14ac:dyDescent="0.25">
      <c r="B12" s="6">
        <v>3</v>
      </c>
      <c r="C12" s="6" t="s">
        <v>14</v>
      </c>
      <c r="D12" s="6">
        <v>140.86000000000001</v>
      </c>
      <c r="E12" s="29">
        <f t="shared" si="1"/>
        <v>1516.21704</v>
      </c>
      <c r="J12" s="33" t="s">
        <v>26</v>
      </c>
      <c r="K12" s="33">
        <f>H5+H11+H17+H23</f>
        <v>55</v>
      </c>
      <c r="N12" s="35">
        <v>130.25</v>
      </c>
      <c r="O12" s="35">
        <v>10.61</v>
      </c>
      <c r="P12" s="36">
        <f t="shared" si="0"/>
        <v>140.86000000000001</v>
      </c>
    </row>
    <row r="13" spans="1:20" x14ac:dyDescent="0.25">
      <c r="B13" s="6">
        <v>4</v>
      </c>
      <c r="C13" s="6" t="s">
        <v>19</v>
      </c>
      <c r="D13" s="6">
        <v>179.14</v>
      </c>
      <c r="E13" s="29">
        <f t="shared" si="1"/>
        <v>1928.2629599999998</v>
      </c>
    </row>
    <row r="14" spans="1:20" x14ac:dyDescent="0.25">
      <c r="E14" s="29"/>
    </row>
    <row r="15" spans="1:20" ht="23.25" customHeight="1" x14ac:dyDescent="0.25">
      <c r="A15" s="41" t="s">
        <v>23</v>
      </c>
      <c r="B15" s="41"/>
      <c r="C15" s="41"/>
      <c r="D15" s="41"/>
      <c r="E15" s="41"/>
    </row>
    <row r="16" spans="1:20" x14ac:dyDescent="0.25">
      <c r="A16" s="28" t="s">
        <v>24</v>
      </c>
      <c r="B16" s="6">
        <v>1</v>
      </c>
      <c r="C16" s="6" t="s">
        <v>14</v>
      </c>
      <c r="D16" s="6">
        <v>124.01</v>
      </c>
      <c r="E16" s="29">
        <f>D16*10.764</f>
        <v>1334.8436400000001</v>
      </c>
    </row>
    <row r="17" spans="1:8" ht="15.75" x14ac:dyDescent="0.25">
      <c r="B17" s="6">
        <v>2</v>
      </c>
      <c r="C17" s="6" t="s">
        <v>16</v>
      </c>
      <c r="D17" s="6">
        <v>0</v>
      </c>
      <c r="E17" s="29">
        <f t="shared" ref="E17:E19" si="2">D17*10.764</f>
        <v>0</v>
      </c>
      <c r="G17" s="31" t="s">
        <v>3</v>
      </c>
      <c r="H17" s="32">
        <v>3</v>
      </c>
    </row>
    <row r="18" spans="1:8" x14ac:dyDescent="0.25">
      <c r="A18" s="28"/>
      <c r="B18" s="6">
        <v>3</v>
      </c>
      <c r="C18" s="6" t="s">
        <v>14</v>
      </c>
      <c r="D18" s="6">
        <v>140.86000000000001</v>
      </c>
      <c r="E18" s="29">
        <f t="shared" si="2"/>
        <v>1516.21704</v>
      </c>
    </row>
    <row r="19" spans="1:8" x14ac:dyDescent="0.25">
      <c r="B19" s="6">
        <v>4</v>
      </c>
      <c r="C19" s="6" t="s">
        <v>19</v>
      </c>
      <c r="D19" s="6">
        <v>179.14</v>
      </c>
      <c r="E19" s="29">
        <f t="shared" si="2"/>
        <v>1928.2629599999998</v>
      </c>
    </row>
    <row r="20" spans="1:8" x14ac:dyDescent="0.25">
      <c r="D20" s="30"/>
      <c r="E20" s="29"/>
    </row>
    <row r="21" spans="1:8" ht="21.75" customHeight="1" x14ac:dyDescent="0.25">
      <c r="A21" s="41" t="s">
        <v>32</v>
      </c>
      <c r="B21" s="41"/>
      <c r="C21" s="41"/>
      <c r="D21" s="41"/>
      <c r="E21" s="41"/>
    </row>
    <row r="22" spans="1:8" x14ac:dyDescent="0.25">
      <c r="A22" s="28" t="s">
        <v>34</v>
      </c>
      <c r="B22" s="6">
        <v>1</v>
      </c>
      <c r="C22" s="6" t="s">
        <v>14</v>
      </c>
      <c r="D22" s="6">
        <v>124.01</v>
      </c>
      <c r="E22" s="29">
        <f>D22*10.764</f>
        <v>1334.8436400000001</v>
      </c>
    </row>
    <row r="23" spans="1:8" ht="15.75" x14ac:dyDescent="0.25">
      <c r="B23" s="6">
        <v>2</v>
      </c>
      <c r="C23" s="6">
        <v>0</v>
      </c>
      <c r="D23" s="6">
        <v>0</v>
      </c>
      <c r="E23" s="29">
        <f>D23*10.764</f>
        <v>0</v>
      </c>
      <c r="G23" s="31" t="s">
        <v>3</v>
      </c>
      <c r="H23" s="32">
        <v>1</v>
      </c>
    </row>
    <row r="24" spans="1:8" x14ac:dyDescent="0.25">
      <c r="B24" s="6">
        <v>3</v>
      </c>
      <c r="C24" s="6" t="s">
        <v>19</v>
      </c>
      <c r="D24" s="6">
        <v>192.54</v>
      </c>
      <c r="E24" s="29">
        <f>D24*10.764</f>
        <v>2072.50056</v>
      </c>
    </row>
    <row r="25" spans="1:8" x14ac:dyDescent="0.25">
      <c r="B25" s="6">
        <v>4</v>
      </c>
      <c r="C25" s="6" t="s">
        <v>19</v>
      </c>
      <c r="D25" s="6">
        <v>179.14</v>
      </c>
      <c r="E25" s="29">
        <f>D25*10.764</f>
        <v>1928.2629599999998</v>
      </c>
    </row>
    <row r="26" spans="1:8" x14ac:dyDescent="0.25">
      <c r="A26" s="28"/>
      <c r="D26" s="30"/>
      <c r="E26" s="29"/>
    </row>
    <row r="27" spans="1:8" ht="15.75" x14ac:dyDescent="0.25">
      <c r="A27" s="41" t="s">
        <v>33</v>
      </c>
      <c r="B27" s="41"/>
      <c r="C27" s="41"/>
      <c r="D27" s="41"/>
      <c r="E27" s="41"/>
    </row>
    <row r="28" spans="1:8" x14ac:dyDescent="0.25">
      <c r="A28" s="28" t="s">
        <v>25</v>
      </c>
      <c r="B28" s="6">
        <v>1</v>
      </c>
      <c r="C28" s="6" t="s">
        <v>14</v>
      </c>
      <c r="D28" s="6">
        <v>124.01</v>
      </c>
      <c r="E28" s="29">
        <f>D28*10.764</f>
        <v>1334.8436400000001</v>
      </c>
    </row>
    <row r="29" spans="1:8" x14ac:dyDescent="0.25">
      <c r="D29" s="30"/>
      <c r="E29" s="29"/>
    </row>
    <row r="30" spans="1:8" x14ac:dyDescent="0.25">
      <c r="D30" s="30"/>
      <c r="E30" s="29"/>
    </row>
    <row r="31" spans="1:8" x14ac:dyDescent="0.25">
      <c r="D31" s="30"/>
      <c r="E31" s="29"/>
    </row>
    <row r="32" spans="1:8" x14ac:dyDescent="0.25">
      <c r="D32" s="30"/>
      <c r="E32" s="29"/>
    </row>
    <row r="33" spans="1:5" x14ac:dyDescent="0.25">
      <c r="E33" s="29"/>
    </row>
    <row r="34" spans="1:5" x14ac:dyDescent="0.25">
      <c r="E34" s="29"/>
    </row>
    <row r="35" spans="1:5" x14ac:dyDescent="0.25">
      <c r="A35" s="28"/>
      <c r="E35" s="29"/>
    </row>
    <row r="36" spans="1:5" x14ac:dyDescent="0.25">
      <c r="E36" s="29"/>
    </row>
    <row r="37" spans="1:5" x14ac:dyDescent="0.25">
      <c r="E37" s="29"/>
    </row>
    <row r="38" spans="1:5" x14ac:dyDescent="0.25">
      <c r="E38" s="29"/>
    </row>
    <row r="39" spans="1:5" x14ac:dyDescent="0.25">
      <c r="E39" s="29"/>
    </row>
    <row r="40" spans="1:5" x14ac:dyDescent="0.25">
      <c r="E40" s="29"/>
    </row>
    <row r="41" spans="1:5" x14ac:dyDescent="0.25">
      <c r="E41" s="29"/>
    </row>
    <row r="42" spans="1:5" x14ac:dyDescent="0.25">
      <c r="A42" s="28"/>
      <c r="E42" s="29"/>
    </row>
    <row r="43" spans="1:5" x14ac:dyDescent="0.25">
      <c r="E43" s="29"/>
    </row>
    <row r="44" spans="1:5" x14ac:dyDescent="0.25">
      <c r="E44" s="29"/>
    </row>
    <row r="45" spans="1:5" x14ac:dyDescent="0.25">
      <c r="E45" s="29"/>
    </row>
    <row r="46" spans="1:5" x14ac:dyDescent="0.25">
      <c r="E46" s="29"/>
    </row>
    <row r="47" spans="1:5" x14ac:dyDescent="0.25">
      <c r="E47" s="29"/>
    </row>
    <row r="48" spans="1:5" x14ac:dyDescent="0.25">
      <c r="E48" s="29"/>
    </row>
    <row r="49" spans="1:5" x14ac:dyDescent="0.25">
      <c r="A49" s="28"/>
      <c r="E49" s="29"/>
    </row>
    <row r="50" spans="1:5" x14ac:dyDescent="0.25">
      <c r="E50" s="29"/>
    </row>
    <row r="51" spans="1:5" x14ac:dyDescent="0.25">
      <c r="E51" s="29"/>
    </row>
    <row r="52" spans="1:5" x14ac:dyDescent="0.25">
      <c r="E52" s="29"/>
    </row>
    <row r="53" spans="1:5" x14ac:dyDescent="0.25">
      <c r="E53" s="29"/>
    </row>
    <row r="54" spans="1:5" x14ac:dyDescent="0.25">
      <c r="E54" s="29"/>
    </row>
    <row r="55" spans="1:5" x14ac:dyDescent="0.25">
      <c r="E55" s="29"/>
    </row>
    <row r="56" spans="1:5" x14ac:dyDescent="0.25">
      <c r="A56" s="28"/>
      <c r="E56" s="29"/>
    </row>
    <row r="57" spans="1:5" x14ac:dyDescent="0.25">
      <c r="E57" s="29"/>
    </row>
    <row r="58" spans="1:5" x14ac:dyDescent="0.25">
      <c r="E58" s="29"/>
    </row>
    <row r="59" spans="1:5" x14ac:dyDescent="0.25">
      <c r="E59" s="29"/>
    </row>
    <row r="60" spans="1:5" x14ac:dyDescent="0.25">
      <c r="E60" s="29"/>
    </row>
    <row r="65" spans="1:5" x14ac:dyDescent="0.25">
      <c r="A65" s="28"/>
    </row>
    <row r="67" spans="1:5" x14ac:dyDescent="0.25">
      <c r="E67" s="29"/>
    </row>
    <row r="68" spans="1:5" x14ac:dyDescent="0.25">
      <c r="E68" s="29"/>
    </row>
    <row r="69" spans="1:5" x14ac:dyDescent="0.25">
      <c r="E69" s="29"/>
    </row>
    <row r="70" spans="1:5" x14ac:dyDescent="0.25">
      <c r="E70" s="29"/>
    </row>
    <row r="72" spans="1:5" x14ac:dyDescent="0.25">
      <c r="E72" s="29"/>
    </row>
    <row r="73" spans="1:5" x14ac:dyDescent="0.25">
      <c r="E73" s="29"/>
    </row>
    <row r="74" spans="1:5" x14ac:dyDescent="0.25">
      <c r="E74" s="29"/>
    </row>
    <row r="75" spans="1:5" x14ac:dyDescent="0.25">
      <c r="E75" s="29"/>
    </row>
    <row r="80" spans="1:5" x14ac:dyDescent="0.25">
      <c r="A80" s="28"/>
    </row>
    <row r="82" spans="1:5" x14ac:dyDescent="0.25">
      <c r="A82" s="28"/>
    </row>
    <row r="83" spans="1:5" x14ac:dyDescent="0.25">
      <c r="E83" s="29"/>
    </row>
    <row r="84" spans="1:5" x14ac:dyDescent="0.25">
      <c r="E84" s="29"/>
    </row>
    <row r="85" spans="1:5" x14ac:dyDescent="0.25">
      <c r="E85" s="29"/>
    </row>
    <row r="86" spans="1:5" x14ac:dyDescent="0.25">
      <c r="E86" s="29"/>
    </row>
    <row r="87" spans="1:5" x14ac:dyDescent="0.25">
      <c r="E87" s="29"/>
    </row>
    <row r="88" spans="1:5" x14ac:dyDescent="0.25">
      <c r="E88" s="29"/>
    </row>
    <row r="89" spans="1:5" x14ac:dyDescent="0.25">
      <c r="A89" s="28"/>
      <c r="E89" s="29"/>
    </row>
    <row r="90" spans="1:5" x14ac:dyDescent="0.25">
      <c r="E90" s="29"/>
    </row>
    <row r="91" spans="1:5" x14ac:dyDescent="0.25">
      <c r="E91" s="29"/>
    </row>
    <row r="92" spans="1:5" x14ac:dyDescent="0.25">
      <c r="E92" s="29"/>
    </row>
    <row r="93" spans="1:5" x14ac:dyDescent="0.25">
      <c r="E93" s="29"/>
    </row>
    <row r="94" spans="1:5" x14ac:dyDescent="0.25">
      <c r="E94" s="29"/>
    </row>
    <row r="95" spans="1:5" x14ac:dyDescent="0.25">
      <c r="E95" s="29"/>
    </row>
    <row r="96" spans="1:5" x14ac:dyDescent="0.25">
      <c r="A96" s="28"/>
      <c r="E96" s="29"/>
    </row>
    <row r="97" spans="1:5" x14ac:dyDescent="0.25">
      <c r="E97" s="29"/>
    </row>
    <row r="98" spans="1:5" x14ac:dyDescent="0.25">
      <c r="E98" s="29"/>
    </row>
    <row r="99" spans="1:5" x14ac:dyDescent="0.25">
      <c r="E99" s="29"/>
    </row>
    <row r="100" spans="1:5" x14ac:dyDescent="0.25">
      <c r="E100" s="29"/>
    </row>
    <row r="101" spans="1:5" x14ac:dyDescent="0.25">
      <c r="E101" s="29"/>
    </row>
    <row r="102" spans="1:5" x14ac:dyDescent="0.25">
      <c r="E102" s="29"/>
    </row>
    <row r="103" spans="1:5" x14ac:dyDescent="0.25">
      <c r="A103" s="28"/>
      <c r="E103" s="29"/>
    </row>
    <row r="104" spans="1:5" x14ac:dyDescent="0.25">
      <c r="E104" s="29"/>
    </row>
    <row r="105" spans="1:5" x14ac:dyDescent="0.25">
      <c r="E105" s="29"/>
    </row>
    <row r="106" spans="1:5" x14ac:dyDescent="0.25">
      <c r="E106" s="29"/>
    </row>
    <row r="107" spans="1:5" x14ac:dyDescent="0.25">
      <c r="E107" s="29"/>
    </row>
  </sheetData>
  <mergeCells count="6">
    <mergeCell ref="A27:E27"/>
    <mergeCell ref="A3:E3"/>
    <mergeCell ref="A9:E9"/>
    <mergeCell ref="A15:E15"/>
    <mergeCell ref="A21:E21"/>
    <mergeCell ref="N3:P3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38A97-B405-43D9-98F8-7FA94480B65F}">
  <dimension ref="B1:Q31"/>
  <sheetViews>
    <sheetView zoomScale="115" zoomScaleNormal="115" workbookViewId="0">
      <selection activeCell="G7" sqref="G7"/>
    </sheetView>
  </sheetViews>
  <sheetFormatPr defaultRowHeight="15" x14ac:dyDescent="0.25"/>
  <cols>
    <col min="6" max="6" width="14.28515625" bestFit="1" customWidth="1"/>
    <col min="7" max="7" width="18.42578125" customWidth="1"/>
    <col min="8" max="8" width="10" bestFit="1" customWidth="1"/>
    <col min="11" max="11" width="18.28515625" customWidth="1"/>
    <col min="12" max="12" width="14.28515625" bestFit="1" customWidth="1"/>
    <col min="14" max="14" width="10" bestFit="1" customWidth="1"/>
  </cols>
  <sheetData>
    <row r="1" spans="2:17" x14ac:dyDescent="0.25">
      <c r="B1" s="1" t="s">
        <v>15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2:17" x14ac:dyDescent="0.25"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2:17" s="9" customFormat="1" x14ac:dyDescent="0.25">
      <c r="B3" s="9">
        <v>601</v>
      </c>
      <c r="C3" s="34">
        <v>124.03</v>
      </c>
      <c r="D3" s="34">
        <v>0</v>
      </c>
      <c r="E3" s="25">
        <f>C3+D3</f>
        <v>124.03</v>
      </c>
      <c r="F3" s="26">
        <f>E3*10.764</f>
        <v>1335.0589199999999</v>
      </c>
      <c r="G3" s="24">
        <v>61062900</v>
      </c>
      <c r="H3" s="27">
        <f>G3/F3</f>
        <v>45737.981361901242</v>
      </c>
      <c r="I3" s="9">
        <v>3664000</v>
      </c>
      <c r="J3" s="9">
        <v>30000</v>
      </c>
      <c r="K3" s="24">
        <f>G3+I3+J3</f>
        <v>64756900</v>
      </c>
      <c r="L3" s="27">
        <f>K3/F3</f>
        <v>48504.900442895814</v>
      </c>
    </row>
    <row r="4" spans="2:17" s="9" customFormat="1" x14ac:dyDescent="0.25">
      <c r="B4" s="9">
        <v>1204</v>
      </c>
      <c r="C4" s="34">
        <v>162.97999999999999</v>
      </c>
      <c r="D4" s="34">
        <v>16.16</v>
      </c>
      <c r="E4" s="25">
        <f t="shared" ref="E4:E10" si="0">C4+D4</f>
        <v>179.14</v>
      </c>
      <c r="F4" s="26">
        <f t="shared" ref="F4:F10" si="1">E4*10.764</f>
        <v>1928.2629599999998</v>
      </c>
      <c r="G4" s="24">
        <v>92529378</v>
      </c>
      <c r="H4" s="27">
        <f t="shared" ref="H4:H10" si="2">G4/F4</f>
        <v>47985.871180142363</v>
      </c>
      <c r="I4" s="9">
        <v>5552000</v>
      </c>
      <c r="J4" s="9">
        <v>30000</v>
      </c>
      <c r="K4" s="24">
        <f t="shared" ref="K4:K10" si="3">G4+I4+J4</f>
        <v>98111378</v>
      </c>
      <c r="L4" s="27">
        <f t="shared" ref="L4:L10" si="4">K4/F4</f>
        <v>50880.704569463916</v>
      </c>
    </row>
    <row r="5" spans="2:17" x14ac:dyDescent="0.25">
      <c r="B5" s="9">
        <v>1304</v>
      </c>
      <c r="C5" s="34">
        <v>162.97999999999999</v>
      </c>
      <c r="D5" s="34">
        <v>16.16</v>
      </c>
      <c r="E5" s="25">
        <f t="shared" si="0"/>
        <v>179.14</v>
      </c>
      <c r="F5" s="26">
        <f t="shared" si="1"/>
        <v>1928.2629599999998</v>
      </c>
      <c r="G5" s="24">
        <v>88991052</v>
      </c>
      <c r="H5" s="27">
        <f t="shared" si="2"/>
        <v>46150.890125483718</v>
      </c>
      <c r="I5" s="9">
        <v>5339500</v>
      </c>
      <c r="J5" s="9">
        <v>30000</v>
      </c>
      <c r="K5" s="24">
        <f t="shared" si="3"/>
        <v>94360552</v>
      </c>
      <c r="L5" s="27">
        <f t="shared" si="4"/>
        <v>48935.520703047689</v>
      </c>
      <c r="M5" s="1"/>
      <c r="O5" s="1"/>
      <c r="P5" s="1"/>
      <c r="Q5" s="1"/>
    </row>
    <row r="6" spans="2:17" x14ac:dyDescent="0.25">
      <c r="B6" s="9">
        <v>1502</v>
      </c>
      <c r="C6" s="34">
        <v>130.25</v>
      </c>
      <c r="D6" s="34">
        <v>10.61</v>
      </c>
      <c r="E6" s="25">
        <f t="shared" si="0"/>
        <v>140.86000000000001</v>
      </c>
      <c r="F6" s="26">
        <f t="shared" si="1"/>
        <v>1516.21704</v>
      </c>
      <c r="G6" s="24">
        <v>64821695</v>
      </c>
      <c r="H6" s="27">
        <f t="shared" si="2"/>
        <v>42752.253331752559</v>
      </c>
      <c r="I6" s="9">
        <v>3889400</v>
      </c>
      <c r="J6" s="9">
        <v>30000</v>
      </c>
      <c r="K6" s="24">
        <f t="shared" si="3"/>
        <v>68741095</v>
      </c>
      <c r="L6" s="27">
        <f t="shared" si="4"/>
        <v>45337.239449571149</v>
      </c>
      <c r="M6" s="1"/>
      <c r="O6" s="1"/>
      <c r="P6" s="1"/>
      <c r="Q6" s="1"/>
    </row>
    <row r="7" spans="2:17" x14ac:dyDescent="0.25">
      <c r="B7" s="9">
        <v>1503</v>
      </c>
      <c r="C7" s="34">
        <v>130.25</v>
      </c>
      <c r="D7" s="34">
        <v>10.61</v>
      </c>
      <c r="E7" s="25">
        <f t="shared" si="0"/>
        <v>140.86000000000001</v>
      </c>
      <c r="F7" s="26">
        <f t="shared" si="1"/>
        <v>1516.21704</v>
      </c>
      <c r="G7" s="24">
        <v>64821695</v>
      </c>
      <c r="H7" s="27">
        <f t="shared" si="2"/>
        <v>42752.253331752559</v>
      </c>
      <c r="I7" s="9">
        <v>3889400</v>
      </c>
      <c r="J7" s="9">
        <v>30000</v>
      </c>
      <c r="K7" s="24">
        <f t="shared" si="3"/>
        <v>68741095</v>
      </c>
      <c r="L7" s="27">
        <f t="shared" si="4"/>
        <v>45337.239449571149</v>
      </c>
      <c r="M7" s="1"/>
      <c r="O7" s="1"/>
      <c r="P7" s="1"/>
      <c r="Q7" s="1"/>
    </row>
    <row r="8" spans="2:17" x14ac:dyDescent="0.25">
      <c r="B8" s="9">
        <v>1604</v>
      </c>
      <c r="C8" s="34">
        <v>162.97999999999999</v>
      </c>
      <c r="D8" s="34">
        <v>16.16</v>
      </c>
      <c r="E8" s="25">
        <f t="shared" si="0"/>
        <v>179.14</v>
      </c>
      <c r="F8" s="26">
        <f t="shared" si="1"/>
        <v>1928.2629599999998</v>
      </c>
      <c r="G8" s="24">
        <v>86172613</v>
      </c>
      <c r="H8" s="27">
        <f t="shared" si="2"/>
        <v>44689.243525167338</v>
      </c>
      <c r="I8" s="9">
        <v>5170400</v>
      </c>
      <c r="J8" s="9">
        <v>30000</v>
      </c>
      <c r="K8" s="24">
        <f t="shared" si="3"/>
        <v>91373013</v>
      </c>
      <c r="L8" s="27">
        <f t="shared" si="4"/>
        <v>47386.178594645622</v>
      </c>
      <c r="M8" s="1"/>
      <c r="O8" s="1"/>
      <c r="P8" s="1"/>
      <c r="Q8" s="1"/>
    </row>
    <row r="9" spans="2:17" x14ac:dyDescent="0.25">
      <c r="B9" s="9">
        <v>2201</v>
      </c>
      <c r="C9" s="34">
        <v>113.21</v>
      </c>
      <c r="D9" s="34">
        <v>10.72</v>
      </c>
      <c r="E9" s="25">
        <f t="shared" si="0"/>
        <v>123.92999999999999</v>
      </c>
      <c r="F9" s="26">
        <f t="shared" si="1"/>
        <v>1333.9825199999998</v>
      </c>
      <c r="G9" s="24">
        <v>63479250</v>
      </c>
      <c r="H9" s="27">
        <f t="shared" si="2"/>
        <v>47586.268221865466</v>
      </c>
      <c r="I9" s="9">
        <v>3809000</v>
      </c>
      <c r="J9" s="9">
        <v>30000</v>
      </c>
      <c r="K9" s="24">
        <f t="shared" si="3"/>
        <v>67318250</v>
      </c>
      <c r="L9" s="27">
        <f t="shared" si="4"/>
        <v>50464.117026061191</v>
      </c>
      <c r="O9" s="1"/>
      <c r="P9" s="1"/>
      <c r="Q9" s="1"/>
    </row>
    <row r="10" spans="2:17" x14ac:dyDescent="0.25">
      <c r="B10" s="9">
        <v>903</v>
      </c>
      <c r="C10" s="34">
        <v>130.25</v>
      </c>
      <c r="D10" s="34">
        <v>10.61</v>
      </c>
      <c r="E10" s="25">
        <f t="shared" si="0"/>
        <v>140.86000000000001</v>
      </c>
      <c r="F10" s="26">
        <f t="shared" si="1"/>
        <v>1516.21704</v>
      </c>
      <c r="G10" s="24">
        <v>68207024</v>
      </c>
      <c r="H10" s="27">
        <f t="shared" si="2"/>
        <v>44985.000300484688</v>
      </c>
      <c r="I10" s="9">
        <v>4092500</v>
      </c>
      <c r="J10" s="9">
        <v>30000</v>
      </c>
      <c r="K10" s="24">
        <f t="shared" si="3"/>
        <v>72329524</v>
      </c>
      <c r="L10" s="27">
        <f t="shared" si="4"/>
        <v>47703.938217182942</v>
      </c>
      <c r="M10" s="1"/>
      <c r="N10" s="1"/>
      <c r="O10" s="1"/>
      <c r="P10" s="1"/>
      <c r="Q10" s="1"/>
    </row>
    <row r="11" spans="2:17" x14ac:dyDescent="0.25">
      <c r="B11" s="9"/>
      <c r="C11" s="1"/>
      <c r="D11" s="1"/>
      <c r="E11" s="1"/>
      <c r="F11" s="1"/>
      <c r="G11" s="1"/>
      <c r="H11" s="1"/>
      <c r="I11" s="1"/>
      <c r="J11" s="1"/>
      <c r="K11" s="1"/>
      <c r="L11" s="3"/>
      <c r="M11" s="1"/>
      <c r="N11" s="1"/>
      <c r="O11" s="1"/>
      <c r="P11" s="1"/>
      <c r="Q11" s="1"/>
    </row>
    <row r="12" spans="2:17" x14ac:dyDescent="0.25">
      <c r="B12" s="9"/>
      <c r="C12" s="1"/>
      <c r="D12" s="1"/>
      <c r="E12" s="1"/>
      <c r="F12" s="1"/>
      <c r="G12" s="1"/>
      <c r="H12" s="1"/>
      <c r="I12" s="1"/>
      <c r="J12" s="1"/>
      <c r="K12" s="1"/>
      <c r="L12" s="3"/>
      <c r="M12" s="1"/>
      <c r="N12" s="1"/>
      <c r="O12" s="1"/>
      <c r="P12" s="1"/>
      <c r="Q12" s="1"/>
    </row>
    <row r="13" spans="2:17" x14ac:dyDescent="0.25">
      <c r="B13" s="1"/>
      <c r="C13" s="1"/>
      <c r="D13" s="1"/>
      <c r="E13" s="1"/>
      <c r="F13" s="1"/>
      <c r="G13" s="1"/>
      <c r="H13" s="1"/>
      <c r="I13" s="1"/>
      <c r="J13" s="1"/>
      <c r="K13" s="1"/>
      <c r="L13" s="3"/>
      <c r="M13" s="1"/>
      <c r="N13" s="1"/>
      <c r="O13" s="1"/>
      <c r="P13" s="1"/>
      <c r="Q13" s="1"/>
    </row>
    <row r="14" spans="2:17" x14ac:dyDescent="0.25">
      <c r="B14" s="1"/>
      <c r="C14" s="1"/>
      <c r="D14" s="1"/>
      <c r="E14" s="1"/>
      <c r="F14" s="1"/>
      <c r="G14" s="1"/>
      <c r="H14" s="1"/>
      <c r="I14" s="1"/>
      <c r="J14" s="1"/>
      <c r="K14" s="1"/>
      <c r="L14" s="3"/>
      <c r="M14" s="1"/>
      <c r="N14" s="1"/>
      <c r="O14" s="1"/>
      <c r="P14" s="1"/>
      <c r="Q14" s="1"/>
    </row>
    <row r="15" spans="2:17" x14ac:dyDescent="0.25">
      <c r="B15" s="1"/>
      <c r="C15" s="1"/>
      <c r="D15" s="1"/>
      <c r="E15" s="1"/>
      <c r="F15" s="1"/>
      <c r="G15" s="1"/>
      <c r="H15" s="1"/>
      <c r="I15" s="1"/>
      <c r="J15" s="1"/>
      <c r="K15" s="1"/>
      <c r="L15" s="3"/>
      <c r="M15" s="1"/>
      <c r="N15" s="1"/>
      <c r="O15" s="1"/>
      <c r="P15" s="1"/>
      <c r="Q15" s="1"/>
    </row>
    <row r="16" spans="2:17" x14ac:dyDescent="0.25">
      <c r="B16" s="1"/>
      <c r="C16" s="1"/>
      <c r="D16" s="1"/>
      <c r="E16" s="1"/>
      <c r="F16" s="1"/>
      <c r="G16" s="1"/>
      <c r="H16" s="1"/>
      <c r="I16" s="1"/>
      <c r="J16" s="1"/>
      <c r="K16" s="1"/>
      <c r="L16" s="3"/>
      <c r="M16" s="1"/>
      <c r="N16" s="1"/>
      <c r="O16" s="1"/>
      <c r="P16" s="1"/>
      <c r="Q16" s="1"/>
    </row>
    <row r="17" spans="2:17" x14ac:dyDescent="0.25">
      <c r="B17" s="1"/>
      <c r="C17" s="1"/>
      <c r="D17" s="1"/>
      <c r="E17" s="1"/>
      <c r="F17" s="1"/>
      <c r="G17" s="1"/>
      <c r="H17" s="1"/>
      <c r="I17" s="1"/>
      <c r="J17" s="1"/>
      <c r="K17" s="1"/>
      <c r="L17" s="3"/>
      <c r="M17" s="1"/>
      <c r="N17" s="1"/>
      <c r="O17" s="1"/>
      <c r="P17" s="1"/>
      <c r="Q17" s="1"/>
    </row>
    <row r="18" spans="2:17" x14ac:dyDescent="0.25">
      <c r="B18" s="1"/>
      <c r="C18" s="1"/>
      <c r="D18" s="1"/>
      <c r="E18" s="1"/>
      <c r="F18" s="1"/>
      <c r="G18" s="1"/>
      <c r="H18" s="1"/>
      <c r="I18" s="1"/>
      <c r="J18" s="1"/>
      <c r="K18" s="1"/>
      <c r="L18" s="3"/>
      <c r="M18" s="1"/>
      <c r="N18" s="1"/>
      <c r="O18" s="1"/>
      <c r="P18" s="1"/>
      <c r="Q18" s="1"/>
    </row>
    <row r="19" spans="2:17" x14ac:dyDescent="0.25">
      <c r="B19" s="1"/>
      <c r="C19" s="1"/>
      <c r="D19" s="1"/>
      <c r="E19" s="1"/>
      <c r="F19" s="1"/>
      <c r="G19" s="1"/>
      <c r="H19" s="1"/>
      <c r="I19" s="1"/>
      <c r="J19" s="1"/>
      <c r="K19" s="1"/>
      <c r="L19" s="3"/>
      <c r="M19" s="1"/>
      <c r="N19" s="1"/>
      <c r="O19" s="1"/>
      <c r="P19" s="1"/>
      <c r="Q19" s="1"/>
    </row>
    <row r="20" spans="2:17" x14ac:dyDescent="0.25">
      <c r="B20" s="1"/>
      <c r="C20" s="1"/>
      <c r="D20" s="1"/>
      <c r="E20" s="1"/>
      <c r="F20" s="1"/>
      <c r="G20" s="1"/>
      <c r="H20" s="1"/>
      <c r="I20" s="1"/>
      <c r="J20" s="1"/>
      <c r="K20" s="1"/>
      <c r="L20" s="3"/>
      <c r="M20" s="1"/>
      <c r="N20" s="1"/>
      <c r="O20" s="1"/>
      <c r="P20" s="1"/>
      <c r="Q20" s="1"/>
    </row>
    <row r="21" spans="2:17" x14ac:dyDescent="0.25">
      <c r="B21" s="1"/>
      <c r="C21" s="1"/>
      <c r="D21" s="1"/>
      <c r="E21" s="1"/>
      <c r="F21" s="1"/>
      <c r="G21" s="1"/>
      <c r="H21" s="1"/>
      <c r="I21" s="1"/>
      <c r="J21" s="1"/>
      <c r="K21" s="1"/>
      <c r="L21" s="3"/>
      <c r="M21" s="1"/>
      <c r="N21" s="1"/>
      <c r="O21" s="1"/>
      <c r="P21" s="1"/>
      <c r="Q21" s="1"/>
    </row>
    <row r="22" spans="2:17" x14ac:dyDescent="0.25">
      <c r="B22" s="1"/>
      <c r="C22" s="1"/>
      <c r="D22" s="1"/>
      <c r="E22" s="1"/>
      <c r="F22" s="1"/>
      <c r="G22" s="1"/>
      <c r="H22" s="1"/>
      <c r="I22" s="1"/>
      <c r="J22" s="1"/>
      <c r="K22" s="1"/>
      <c r="L22" s="3"/>
      <c r="M22" s="1"/>
      <c r="N22" s="1"/>
      <c r="O22" s="1"/>
      <c r="P22" s="1"/>
      <c r="Q22" s="1"/>
    </row>
    <row r="23" spans="2:17" x14ac:dyDescent="0.25"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</row>
    <row r="24" spans="2:17" x14ac:dyDescent="0.25"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</row>
    <row r="29" spans="2:17" x14ac:dyDescent="0.25">
      <c r="C29" s="1"/>
      <c r="D29" s="1"/>
      <c r="E29" s="1"/>
      <c r="F29" s="1"/>
    </row>
    <row r="30" spans="2:17" x14ac:dyDescent="0.25">
      <c r="C30" s="1"/>
      <c r="D30" s="1"/>
      <c r="E30" s="1"/>
      <c r="F30" s="1"/>
    </row>
    <row r="31" spans="2:17" x14ac:dyDescent="0.25">
      <c r="C31" s="1"/>
      <c r="D31" s="1"/>
      <c r="E31" s="1"/>
      <c r="F31" s="1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E5887-F41A-4D81-96AE-E3CB23DA4687}">
  <dimension ref="A1"/>
  <sheetViews>
    <sheetView workbookViewId="0">
      <selection activeCell="A33" sqref="A3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03270C-4B12-4A91-8181-750449DAF6E6}">
  <dimension ref="A1"/>
  <sheetViews>
    <sheetView topLeftCell="A25" workbookViewId="0">
      <selection activeCell="A16" sqref="A16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Godrej Sky</vt:lpstr>
      <vt:lpstr>Total</vt:lpstr>
      <vt:lpstr>RERA</vt:lpstr>
      <vt:lpstr>Typical Floor</vt:lpstr>
      <vt:lpstr>IGR</vt:lpstr>
      <vt:lpstr>Sheet1</vt:lpstr>
      <vt:lpstr>RR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Vinita Surve</cp:lastModifiedBy>
  <cp:lastPrinted>2013-08-31T05:30:46Z</cp:lastPrinted>
  <dcterms:created xsi:type="dcterms:W3CDTF">2013-08-30T08:57:19Z</dcterms:created>
  <dcterms:modified xsi:type="dcterms:W3CDTF">2024-03-19T09:21:28Z</dcterms:modified>
</cp:coreProperties>
</file>