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Vastukala Thane-Data\Valuation\Rajashtan Pet\Report\"/>
    </mc:Choice>
  </mc:AlternateContent>
  <xr:revisionPtr revIDLastSave="0" documentId="13_ncr:1_{F8E07911-3FDF-4F00-ABCA-1729D327FF08}" xr6:coauthVersionLast="47" xr6:coauthVersionMax="47" xr10:uidLastSave="{00000000-0000-0000-0000-000000000000}"/>
  <bookViews>
    <workbookView xWindow="-108" yWindow="-108" windowWidth="23256" windowHeight="12456" tabRatio="643" xr2:uid="{00000000-000D-0000-FFFF-FFFF00000000}"/>
  </bookViews>
  <sheets>
    <sheet name="P&amp;M" sheetId="9" r:id="rId1"/>
    <sheet name="Sheet1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G5" i="9"/>
  <c r="G3" i="9"/>
  <c r="G2" i="9"/>
  <c r="I6" i="9"/>
  <c r="I5" i="9"/>
  <c r="I3" i="9"/>
  <c r="F7" i="9"/>
  <c r="I2" i="9"/>
  <c r="M6" i="9"/>
  <c r="M5" i="9"/>
  <c r="M4" i="9"/>
  <c r="M3" i="9"/>
  <c r="M2" i="9"/>
  <c r="I4" i="9"/>
  <c r="D6" i="9"/>
  <c r="D5" i="9"/>
  <c r="D4" i="9"/>
  <c r="D3" i="9"/>
  <c r="D2" i="9"/>
  <c r="G7" i="9" l="1"/>
  <c r="G8" i="9" s="1"/>
  <c r="G10" i="9" l="1"/>
  <c r="G9" i="9"/>
</calcChain>
</file>

<file path=xl/sharedStrings.xml><?xml version="1.0" encoding="utf-8"?>
<sst xmlns="http://schemas.openxmlformats.org/spreadsheetml/2006/main" count="16" uniqueCount="16">
  <si>
    <t>Total</t>
  </si>
  <si>
    <t>S. No.</t>
  </si>
  <si>
    <t>Asset description</t>
  </si>
  <si>
    <t>Age (Yrs)</t>
  </si>
  <si>
    <t>Residual Life (Yrs)</t>
  </si>
  <si>
    <t>Fair Market Value (Rs.)</t>
  </si>
  <si>
    <t>Comp Tech make Booster (20HP)</t>
  </si>
  <si>
    <t>Yunik make 300 cfm Dryer</t>
  </si>
  <si>
    <t>Yunik make 5 TR Chiller</t>
  </si>
  <si>
    <t>Replacement Cost (Rs.)</t>
  </si>
  <si>
    <t>Comp Tech make 2 stage Screw Compressor (50HP), Model-CST II-50 VFD+</t>
  </si>
  <si>
    <t xml:space="preserve">Ishwari make 2 cavity Automatic Blowing Machine </t>
  </si>
  <si>
    <t>FMV</t>
  </si>
  <si>
    <t>RV</t>
  </si>
  <si>
    <t>DSV</t>
  </si>
  <si>
    <t>YOM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</si>
</sst>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1" fillId="0" borderId="0">
      <alignment vertical="center"/>
    </xf>
    <xf numFmtId="165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166" fontId="3" fillId="0" borderId="1" xfId="0" applyNumberFormat="1" applyFont="1" applyBorder="1" applyAlignment="1">
      <alignment horizontal="right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omma 7" xfId="5" xr:uid="{1E2D2EC4-82BF-4EB6-B91B-C1A9F33B7F5A}"/>
    <cellStyle name="Normal" xfId="0" builtinId="0"/>
    <cellStyle name="Normal 2" xfId="2" xr:uid="{00000000-0005-0000-0000-000003000000}"/>
    <cellStyle name="Normal 47 2 2" xfId="4" xr:uid="{3A1CF754-E838-4D63-83B5-17AE0F8CE845}"/>
    <cellStyle name="Normal 7" xfId="6" xr:uid="{197D75AC-89EE-4BA3-A453-7BC05EC32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29</xdr:col>
      <xdr:colOff>364128</xdr:colOff>
      <xdr:row>53</xdr:row>
      <xdr:rowOff>125119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A5B13-2622-1692-AB22-8CE0AE639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15604128" cy="9269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6D7E-0DD0-4327-BEB7-5471992617B8}">
  <dimension ref="A1:M19"/>
  <sheetViews>
    <sheetView tabSelected="1" workbookViewId="0">
      <selection activeCell="B2" sqref="B2:B6"/>
    </sheetView>
  </sheetViews>
  <sheetFormatPr defaultRowHeight="14.4" x14ac:dyDescent="0.3"/>
  <cols>
    <col min="1" max="1" width="4.5546875" customWidth="1"/>
    <col min="2" max="2" width="24.33203125" customWidth="1"/>
    <col min="3" max="3" width="6.88671875" customWidth="1"/>
    <col min="4" max="4" width="5.44140625" customWidth="1"/>
    <col min="5" max="5" width="9.33203125" customWidth="1"/>
    <col min="6" max="6" width="11.88671875" customWidth="1"/>
    <col min="7" max="7" width="10.6640625" customWidth="1"/>
    <col min="9" max="9" width="13.33203125" bestFit="1" customWidth="1"/>
  </cols>
  <sheetData>
    <row r="1" spans="1:13" ht="27.6" x14ac:dyDescent="0.3">
      <c r="A1" s="1" t="s">
        <v>1</v>
      </c>
      <c r="B1" s="4" t="s">
        <v>2</v>
      </c>
      <c r="C1" s="1" t="s">
        <v>15</v>
      </c>
      <c r="D1" s="1" t="s">
        <v>3</v>
      </c>
      <c r="E1" s="1" t="s">
        <v>4</v>
      </c>
      <c r="F1" s="5" t="s">
        <v>9</v>
      </c>
      <c r="G1" s="5" t="s">
        <v>5</v>
      </c>
    </row>
    <row r="2" spans="1:13" ht="27.6" x14ac:dyDescent="0.3">
      <c r="A2" s="2">
        <v>1</v>
      </c>
      <c r="B2" s="6" t="s">
        <v>11</v>
      </c>
      <c r="C2" s="2">
        <v>2023</v>
      </c>
      <c r="D2" s="2">
        <f>2024-C2</f>
        <v>1</v>
      </c>
      <c r="E2" s="2">
        <v>14</v>
      </c>
      <c r="F2" s="7">
        <v>3200000</v>
      </c>
      <c r="G2" s="7">
        <f>MROUND(I2,1000)</f>
        <v>2707000</v>
      </c>
      <c r="I2" s="8">
        <f>0.9*(F2-F2*0.9*D2/(D2+E2))</f>
        <v>2707200</v>
      </c>
      <c r="M2">
        <f>+F2*100000</f>
        <v>320000000000</v>
      </c>
    </row>
    <row r="3" spans="1:13" ht="41.4" x14ac:dyDescent="0.3">
      <c r="A3" s="2">
        <v>2</v>
      </c>
      <c r="B3" s="6" t="s">
        <v>10</v>
      </c>
      <c r="C3" s="2">
        <v>2023</v>
      </c>
      <c r="D3" s="2">
        <f t="shared" ref="D3:D6" si="0">2024-C3</f>
        <v>1</v>
      </c>
      <c r="E3" s="2">
        <v>14</v>
      </c>
      <c r="F3" s="10">
        <v>1000000</v>
      </c>
      <c r="G3" s="10">
        <f t="shared" ref="G3:G6" si="1">MROUND(I3,1000)</f>
        <v>658000</v>
      </c>
      <c r="I3" s="8">
        <f>0.7*(F3-F3*0.9*D3/(D3+E3))</f>
        <v>658000</v>
      </c>
      <c r="M3">
        <f t="shared" ref="M3:M6" si="2">+F3*100000</f>
        <v>100000000000</v>
      </c>
    </row>
    <row r="4" spans="1:13" ht="27.6" x14ac:dyDescent="0.3">
      <c r="A4" s="2">
        <v>3</v>
      </c>
      <c r="B4" s="6" t="s">
        <v>6</v>
      </c>
      <c r="C4" s="2">
        <v>2023</v>
      </c>
      <c r="D4" s="2">
        <f t="shared" si="0"/>
        <v>1</v>
      </c>
      <c r="E4" s="2">
        <v>14</v>
      </c>
      <c r="F4" s="11"/>
      <c r="G4" s="11"/>
      <c r="I4" s="8">
        <f t="shared" ref="I4" si="3">0.82*(F4-F4*0.9*D4/(D4+E4))</f>
        <v>0</v>
      </c>
      <c r="M4">
        <f t="shared" si="2"/>
        <v>0</v>
      </c>
    </row>
    <row r="5" spans="1:13" ht="22.2" customHeight="1" x14ac:dyDescent="0.3">
      <c r="A5" s="2">
        <v>4</v>
      </c>
      <c r="B5" s="6" t="s">
        <v>7</v>
      </c>
      <c r="C5" s="2">
        <v>2023</v>
      </c>
      <c r="D5" s="2">
        <f t="shared" si="0"/>
        <v>1</v>
      </c>
      <c r="E5" s="2">
        <v>14</v>
      </c>
      <c r="F5" s="7">
        <v>300000</v>
      </c>
      <c r="G5" s="7">
        <f t="shared" si="1"/>
        <v>197000</v>
      </c>
      <c r="I5" s="8">
        <f>0.7*(F5-F5*0.9*D5/(D5+E5))</f>
        <v>197400</v>
      </c>
      <c r="M5">
        <f t="shared" si="2"/>
        <v>30000000000</v>
      </c>
    </row>
    <row r="6" spans="1:13" ht="22.2" customHeight="1" x14ac:dyDescent="0.3">
      <c r="A6" s="2">
        <v>5</v>
      </c>
      <c r="B6" s="6" t="s">
        <v>8</v>
      </c>
      <c r="C6" s="2">
        <v>2022</v>
      </c>
      <c r="D6" s="2">
        <f t="shared" si="0"/>
        <v>2</v>
      </c>
      <c r="E6" s="2">
        <v>13</v>
      </c>
      <c r="F6" s="7">
        <v>150000</v>
      </c>
      <c r="G6" s="7">
        <f t="shared" si="1"/>
        <v>92000</v>
      </c>
      <c r="I6" s="8">
        <f>0.7*(F6-F6*0.9*D6/(D6+E6))</f>
        <v>92400</v>
      </c>
      <c r="M6">
        <f t="shared" si="2"/>
        <v>15000000000</v>
      </c>
    </row>
    <row r="7" spans="1:13" x14ac:dyDescent="0.3">
      <c r="A7" s="2"/>
      <c r="B7" s="6"/>
      <c r="C7" s="2"/>
      <c r="D7" s="2"/>
      <c r="E7" s="3" t="s">
        <v>0</v>
      </c>
      <c r="F7" s="5">
        <f>SUM(F2:F6)</f>
        <v>4650000</v>
      </c>
      <c r="G7" s="5">
        <f>SUM(G2:G6)</f>
        <v>3654000</v>
      </c>
    </row>
    <row r="8" spans="1:13" x14ac:dyDescent="0.3">
      <c r="F8" s="3" t="s">
        <v>12</v>
      </c>
      <c r="G8" s="9">
        <f>+G7</f>
        <v>3654000</v>
      </c>
    </row>
    <row r="9" spans="1:13" x14ac:dyDescent="0.3">
      <c r="F9" s="3" t="s">
        <v>13</v>
      </c>
      <c r="G9" s="9">
        <f>+G8*0.85</f>
        <v>3105900</v>
      </c>
    </row>
    <row r="10" spans="1:13" x14ac:dyDescent="0.3">
      <c r="F10" s="3" t="s">
        <v>14</v>
      </c>
      <c r="G10" s="9">
        <f>+G8*0.7</f>
        <v>2557800</v>
      </c>
    </row>
    <row r="19" spans="3:5" x14ac:dyDescent="0.3">
      <c r="C19">
        <v>150</v>
      </c>
      <c r="D19">
        <v>9</v>
      </c>
      <c r="E19">
        <v>16</v>
      </c>
    </row>
  </sheetData>
  <mergeCells count="2">
    <mergeCell ref="F3:F4"/>
    <mergeCell ref="G3:G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B88F-E84E-402B-B025-9C29D1A0763F}">
  <dimension ref="A1"/>
  <sheetViews>
    <sheetView topLeftCell="A7" workbookViewId="0">
      <selection activeCell="E6" sqref="E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Avinash pandey</cp:lastModifiedBy>
  <cp:lastPrinted>2023-06-14T13:02:57Z</cp:lastPrinted>
  <dcterms:created xsi:type="dcterms:W3CDTF">2015-06-05T18:17:20Z</dcterms:created>
  <dcterms:modified xsi:type="dcterms:W3CDTF">2024-02-26T06:17:25Z</dcterms:modified>
</cp:coreProperties>
</file>