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njay More\"/>
    </mc:Choice>
  </mc:AlternateContent>
  <xr:revisionPtr revIDLastSave="0" documentId="13_ncr:1_{AB5C81EE-2F3F-4563-AB2E-128E39FC299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4" i="4" l="1"/>
  <c r="C3" i="4"/>
  <c r="C4" i="4"/>
  <c r="C5" i="4"/>
  <c r="C6" i="4"/>
  <c r="C7" i="4"/>
  <c r="C8" i="4"/>
  <c r="C9" i="4"/>
  <c r="C10" i="4"/>
  <c r="C11" i="4"/>
  <c r="C12" i="4"/>
  <c r="C13" i="4"/>
  <c r="C14" i="4"/>
  <c r="C15" i="4"/>
  <c r="C2" i="4"/>
  <c r="R5" i="4"/>
  <c r="R4" i="4"/>
  <c r="Q5" i="4" l="1"/>
  <c r="S5" i="4"/>
  <c r="Q4" i="4"/>
  <c r="S4" i="4"/>
  <c r="I33" i="4"/>
  <c r="N22" i="4" l="1"/>
  <c r="I21" i="4"/>
  <c r="J20" i="4"/>
  <c r="J19" i="4"/>
  <c r="J22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<sst xmlns="http://schemas.openxmlformats.org/spreadsheetml/2006/main" count="29" uniqueCount="25">
  <si>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</si>
  <si>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</si>
  <si>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</si>
  <si>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</si>
  <si>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</si>
  <si>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</si>
  <si>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</si>
  <si>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</si>
  <si>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</si>
  <si>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Rate on Built up  area (20%)</t>
  </si>
  <si>
    <t>Rate on Saleable area (20 + 20%)</t>
  </si>
  <si>
    <t>f. no. 804, 8th floor, konnark high castle, giravale panve;</t>
  </si>
  <si>
    <t>bua</t>
  </si>
  <si>
    <t>ca</t>
  </si>
  <si>
    <t>balcony</t>
  </si>
  <si>
    <t>rate on ca</t>
  </si>
  <si>
    <t>fmv</t>
  </si>
  <si>
    <t>agreemetn  - 10.02.2024</t>
  </si>
  <si>
    <t>av</t>
  </si>
  <si>
    <t>sd</t>
  </si>
  <si>
    <t>rv</t>
  </si>
  <si>
    <t>bv</t>
  </si>
  <si>
    <t xml:space="preserve">all in </t>
  </si>
  <si>
    <t>Built up area (10%)</t>
  </si>
  <si>
    <t>Saleable area (10 + 20%)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</si>
</sst>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221148</xdr:colOff>
      <xdr:row>45</xdr:row>
      <xdr:rowOff>163080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56403F-C09B-4916-948A-243371070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51548" cy="8278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459221</xdr:colOff>
      <xdr:row>36</xdr:row>
      <xdr:rowOff>38903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6E2536-AFC5-4C0F-9881-0996F00BE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480021" cy="57539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554995</xdr:colOff>
      <xdr:row>42</xdr:row>
      <xdr:rowOff>86827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37D906-EEC8-4CEC-B8F2-C7421820E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33395" cy="78973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CB902F-3FB4-46F2-8F1A-0D4BE339C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25</xdr:col>
      <xdr:colOff>40232</xdr:colOff>
      <xdr:row>40</xdr:row>
      <xdr:rowOff>181878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0E39E7-80CE-45F3-A851-86472F6E6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280232" cy="64683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22</xdr:col>
      <xdr:colOff>458625</xdr:colOff>
      <xdr:row>38</xdr:row>
      <xdr:rowOff>162958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E82AA4-292B-455E-9677-A1B18099D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0212225" cy="7401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27" sqref="R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23</v>
      </c>
      <c r="D1" s="3" t="s">
        <v>24</v>
      </c>
      <c r="E1" s="3" t="s">
        <v>1</v>
      </c>
      <c r="F1" s="9" t="s">
        <v>8</v>
      </c>
      <c r="G1" s="9" t="s">
        <v>9</v>
      </c>
      <c r="H1" s="9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537</v>
      </c>
      <c r="C2" s="4">
        <f>B2*1.1</f>
        <v>590.70000000000005</v>
      </c>
      <c r="D2" s="4">
        <f t="shared" ref="D2:D13" si="2">C2*1.2</f>
        <v>708.84</v>
      </c>
      <c r="E2" s="5">
        <f t="shared" ref="E2:E13" si="3">R2</f>
        <v>6000000</v>
      </c>
      <c r="F2" s="10">
        <f t="shared" ref="F2:F13" si="4">ROUND((E2/B2),0)</f>
        <v>11173</v>
      </c>
      <c r="G2" s="10">
        <f t="shared" ref="G2:G13" si="5">ROUND((E2/C2),0)</f>
        <v>10157</v>
      </c>
      <c r="H2" s="10">
        <f t="shared" ref="H2:H13" si="6">ROUND((E2/D2),0)</f>
        <v>8465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537</v>
      </c>
      <c r="R2" s="2">
        <v>6000000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640</v>
      </c>
      <c r="C3" s="4">
        <f t="shared" ref="C3:C15" si="9">B3*1.1</f>
        <v>704</v>
      </c>
      <c r="D3" s="4">
        <f t="shared" si="2"/>
        <v>844.8</v>
      </c>
      <c r="E3" s="16">
        <f t="shared" si="3"/>
        <v>6500000</v>
      </c>
      <c r="F3" s="10">
        <f t="shared" si="4"/>
        <v>10156</v>
      </c>
      <c r="G3" s="10">
        <f t="shared" si="5"/>
        <v>9233</v>
      </c>
      <c r="H3" s="10">
        <f t="shared" si="6"/>
        <v>7694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640</v>
      </c>
      <c r="R3" s="2">
        <v>6500000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368.64547199999993</v>
      </c>
      <c r="C4" s="4">
        <f t="shared" si="9"/>
        <v>405.51001919999993</v>
      </c>
      <c r="D4" s="4">
        <f t="shared" si="2"/>
        <v>486.61202303999988</v>
      </c>
      <c r="E4" s="16">
        <f t="shared" si="3"/>
        <v>4206350</v>
      </c>
      <c r="F4" s="15">
        <f t="shared" si="4"/>
        <v>11410</v>
      </c>
      <c r="G4" s="10">
        <f t="shared" si="5"/>
        <v>10373</v>
      </c>
      <c r="H4" s="10">
        <f t="shared" si="6"/>
        <v>8644</v>
      </c>
      <c r="I4" s="4" t="e">
        <f>#REF!</f>
        <v>#REF!</v>
      </c>
      <c r="J4" s="4">
        <f t="shared" si="7"/>
        <v>34.247999999999998</v>
      </c>
      <c r="O4">
        <v>0</v>
      </c>
      <c r="P4">
        <f t="shared" si="8"/>
        <v>0</v>
      </c>
      <c r="Q4">
        <f>S4*10.764</f>
        <v>368.64547199999993</v>
      </c>
      <c r="R4" s="2">
        <f>3939950+236400+30000</f>
        <v>4206350</v>
      </c>
      <c r="S4" s="8">
        <f>29.73+4.518</f>
        <v>34.247999999999998</v>
      </c>
      <c r="T4" s="8">
        <v>10</v>
      </c>
      <c r="U4" t="s">
        <v>22</v>
      </c>
    </row>
    <row r="5" spans="1:21" x14ac:dyDescent="0.25">
      <c r="A5" s="4">
        <f t="shared" si="0"/>
        <v>0</v>
      </c>
      <c r="B5" s="4">
        <f t="shared" si="1"/>
        <v>368.64547199999993</v>
      </c>
      <c r="C5" s="4">
        <f t="shared" si="9"/>
        <v>405.51001919999993</v>
      </c>
      <c r="D5" s="4">
        <f t="shared" si="2"/>
        <v>486.61202303999988</v>
      </c>
      <c r="E5" s="16">
        <f t="shared" si="3"/>
        <v>4161326</v>
      </c>
      <c r="F5" s="15">
        <f t="shared" si="4"/>
        <v>11288</v>
      </c>
      <c r="G5" s="10">
        <f t="shared" si="5"/>
        <v>10262</v>
      </c>
      <c r="H5" s="10">
        <f t="shared" si="6"/>
        <v>8552</v>
      </c>
      <c r="I5" s="4" t="e">
        <f>#REF!</f>
        <v>#REF!</v>
      </c>
      <c r="J5" s="4">
        <f t="shared" si="7"/>
        <v>34.247999999999998</v>
      </c>
      <c r="O5">
        <v>0</v>
      </c>
      <c r="P5">
        <f t="shared" si="8"/>
        <v>0</v>
      </c>
      <c r="Q5">
        <f>S5*10.764</f>
        <v>368.64547199999993</v>
      </c>
      <c r="R5" s="2">
        <f>3897426+233900+30000</f>
        <v>4161326</v>
      </c>
      <c r="S5" s="8">
        <f>29.73+4.518</f>
        <v>34.247999999999998</v>
      </c>
      <c r="T5" s="8"/>
      <c r="U5" t="s">
        <v>22</v>
      </c>
    </row>
    <row r="6" spans="1:21" x14ac:dyDescent="0.25">
      <c r="A6" s="4">
        <f t="shared" si="0"/>
        <v>0</v>
      </c>
      <c r="B6" s="4">
        <f t="shared" si="1"/>
        <v>537</v>
      </c>
      <c r="C6" s="4">
        <f t="shared" si="9"/>
        <v>590.70000000000005</v>
      </c>
      <c r="D6" s="4">
        <f t="shared" si="2"/>
        <v>708.84</v>
      </c>
      <c r="E6" s="16">
        <f t="shared" si="3"/>
        <v>6400000</v>
      </c>
      <c r="F6" s="15">
        <f t="shared" si="4"/>
        <v>11918</v>
      </c>
      <c r="G6" s="10">
        <f t="shared" si="5"/>
        <v>10835</v>
      </c>
      <c r="H6" s="10">
        <f t="shared" si="6"/>
        <v>9029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537</v>
      </c>
      <c r="R6" s="2">
        <v>6400000</v>
      </c>
      <c r="S6" s="8"/>
      <c r="T6" s="8"/>
    </row>
    <row r="7" spans="1:21" x14ac:dyDescent="0.25">
      <c r="A7" s="4">
        <f t="shared" si="0"/>
        <v>0</v>
      </c>
      <c r="B7" s="4">
        <f t="shared" si="1"/>
        <v>537</v>
      </c>
      <c r="C7" s="4">
        <f t="shared" si="9"/>
        <v>590.70000000000005</v>
      </c>
      <c r="D7" s="4">
        <f t="shared" si="2"/>
        <v>708.84</v>
      </c>
      <c r="E7" s="16">
        <f t="shared" si="3"/>
        <v>8000000</v>
      </c>
      <c r="F7" s="10">
        <f t="shared" si="4"/>
        <v>14898</v>
      </c>
      <c r="G7" s="10">
        <f t="shared" si="5"/>
        <v>13543</v>
      </c>
      <c r="H7" s="10">
        <f t="shared" si="6"/>
        <v>11286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537</v>
      </c>
      <c r="R7" s="2">
        <v>8000000</v>
      </c>
      <c r="S7" s="8"/>
      <c r="T7" s="8"/>
    </row>
    <row r="8" spans="1:21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6:Q12" si="10">P8/1.2</f>
        <v>0</v>
      </c>
      <c r="R8" s="2">
        <v>0</v>
      </c>
      <c r="S8" s="8"/>
      <c r="T8" s="8"/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H18" t="s">
        <v>11</v>
      </c>
    </row>
    <row r="19" spans="7:24" x14ac:dyDescent="0.25">
      <c r="H19" t="s">
        <v>13</v>
      </c>
      <c r="I19">
        <v>538</v>
      </c>
      <c r="J19">
        <f>49.971*10.764</f>
        <v>537.88784399999997</v>
      </c>
    </row>
    <row r="20" spans="7:24" x14ac:dyDescent="0.25">
      <c r="H20" t="s">
        <v>14</v>
      </c>
      <c r="I20">
        <v>70</v>
      </c>
      <c r="J20">
        <f>6.477*10.764</f>
        <v>69.718428000000003</v>
      </c>
    </row>
    <row r="21" spans="7:24" x14ac:dyDescent="0.25">
      <c r="I21">
        <f>I20+I19</f>
        <v>608</v>
      </c>
    </row>
    <row r="22" spans="7:24" x14ac:dyDescent="0.25">
      <c r="G22" s="6"/>
      <c r="H22" t="s">
        <v>12</v>
      </c>
      <c r="I22">
        <v>661</v>
      </c>
      <c r="J22">
        <f>61.445*10.764</f>
        <v>661.39397999999994</v>
      </c>
      <c r="N22">
        <f>J22/I21</f>
        <v>1.0878190460526316</v>
      </c>
    </row>
    <row r="23" spans="7:24" x14ac:dyDescent="0.25">
      <c r="H23" t="s">
        <v>15</v>
      </c>
      <c r="I23">
        <v>11500</v>
      </c>
    </row>
    <row r="24" spans="7:24" x14ac:dyDescent="0.25">
      <c r="H24" t="s">
        <v>16</v>
      </c>
      <c r="I24">
        <f>I23*I21</f>
        <v>6992000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17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18</v>
      </c>
      <c r="I30">
        <v>6229400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 t="s">
        <v>19</v>
      </c>
      <c r="I31">
        <v>373800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H32" t="s">
        <v>20</v>
      </c>
      <c r="I32">
        <v>30000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8:24" x14ac:dyDescent="0.25">
      <c r="H33" t="s">
        <v>21</v>
      </c>
      <c r="I33">
        <f>SUM(I30:I32)</f>
        <v>6633200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8:24" x14ac:dyDescent="0.25">
      <c r="Q34" s="11"/>
      <c r="R34" s="11"/>
    </row>
    <row r="35" spans="8:24" x14ac:dyDescent="0.25">
      <c r="Q35" s="11"/>
      <c r="R35" s="11"/>
      <c r="T35" s="6"/>
    </row>
    <row r="36" spans="8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2024-02-23T06:16:19Z</dcterms:modified>
</cp:coreProperties>
</file>