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PRASAD RAMCHANDRA KALE - Cosmos\"/>
    </mc:Choice>
  </mc:AlternateContent>
  <xr:revisionPtr revIDLastSave="0" documentId="13_ncr:1_{102B78CC-A3F1-4A63-A462-D963EE33AC7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P24" i="4" l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<sst xmlns="http://schemas.openxmlformats.org/spreadsheetml/2006/main" count="45" uniqueCount="39">
  <si>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</si>
  <si>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</si>
  <si>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</si>
  <si>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</si>
  <si>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</si>
  <si>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</si>
  <si>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</si>
  <si>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</si>
  <si>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</si>
  <si>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</si>
  <si>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</si>
  <si>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</si>
  <si>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</si>
  <si>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</si>
  <si>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</si>
  <si>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</si>
  <si>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</si>
  <si>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</si>
  <si>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</si>
  <si>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</si>
  <si>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</si>
  <si>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</si>
  <si>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</si>
  <si>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</si>
  <si>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</si>
  <si>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</si>
  <si>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</si>
  <si>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</si>
  <si>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</si>
  <si>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</si>
  <si>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</si>
  <si>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</si>
  <si>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</si>
  <si>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</si>
  <si>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</si>
  <si>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</si>
  <si>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Ambarnath Branch ) - MR. PRASAD RAMCHANDRA KALE</t>
  </si>
  <si>
    <t>Agree BUA</t>
  </si>
  <si>
    <t>As per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</si>
</sst>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2" fillId="0" borderId="4" xfId="0" applyFont="1" applyBorder="1"/>
    <xf numFmtId="0" fontId="5" fillId="0" borderId="0" xfId="0" applyFont="1"/>
    <xf numFmtId="0" fontId="13" fillId="0" borderId="4" xfId="1" applyNumberFormat="1" applyFont="1" applyFill="1" applyBorder="1" applyAlignment="1">
      <alignment wrapText="1"/>
    </xf>
    <xf numFmtId="0" fontId="5" fillId="0" borderId="4" xfId="0" applyFont="1" applyBorder="1"/>
    <xf numFmtId="0" fontId="13" fillId="0" borderId="4" xfId="1" applyNumberFormat="1" applyFont="1" applyFill="1" applyBorder="1"/>
    <xf numFmtId="43" fontId="5" fillId="0" borderId="4" xfId="0" applyNumberFormat="1" applyFont="1" applyBorder="1"/>
    <xf numFmtId="0" fontId="12" fillId="0" borderId="4" xfId="1" applyNumberFormat="1" applyFont="1" applyBorder="1"/>
    <xf numFmtId="10" fontId="12" fillId="0" borderId="4" xfId="1" applyNumberFormat="1" applyFont="1" applyBorder="1"/>
    <xf numFmtId="43" fontId="12" fillId="0" borderId="4" xfId="0" applyNumberFormat="1" applyFont="1" applyBorder="1"/>
    <xf numFmtId="0" fontId="13" fillId="3" borderId="4" xfId="0" applyFont="1" applyFill="1" applyBorder="1"/>
    <xf numFmtId="43" fontId="2" fillId="3" borderId="4" xfId="0" applyNumberFormat="1" applyFont="1" applyFill="1" applyBorder="1"/>
    <xf numFmtId="164" fontId="5" fillId="0" borderId="0" xfId="0" applyNumberFormat="1" applyFont="1"/>
    <xf numFmtId="43" fontId="13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4" borderId="4" xfId="0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49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55855-589A-4A25-A40B-F567068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478784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09ED26-9A10-43EB-8F94-34EC69AC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57184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412100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F53D1E-988F-49F0-AF1B-7C19C9E93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0500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BD98D-5B03-4CBF-BCC3-B335948B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554995</xdr:colOff>
      <xdr:row>48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2C1D8-D5F8-4099-942B-8E3ACB95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33395" cy="791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393047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6738B-9E69-4DAE-BEF4-27B99ACC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1447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DEEC8-BD1E-4D41-AF8C-C240F6E9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8240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C8CD1-A294-4136-A8C7-D7566F87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7821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31046</xdr:colOff>
      <xdr:row>41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1FCF9-B496-41F0-B762-CAB60AFED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09446" cy="7802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3" zoomScaleNormal="100" workbookViewId="0">
      <selection activeCell="U37" sqref="U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5" t="s">
        <v>34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470</v>
      </c>
      <c r="C16" s="4">
        <f>B16*1.2</f>
        <v>564</v>
      </c>
      <c r="D16" s="4">
        <f t="shared" ref="D16:D32" si="34">C16*1.2</f>
        <v>676.8</v>
      </c>
      <c r="E16" s="5">
        <f t="shared" ref="E16:E32" si="35">R16</f>
        <v>5000000</v>
      </c>
      <c r="F16" s="9">
        <f t="shared" ref="F16:F32" si="36">ROUND((E16/B16),0)</f>
        <v>10638</v>
      </c>
      <c r="G16" s="9">
        <f t="shared" ref="G16:G32" si="37">ROUND((E16/C16),0)</f>
        <v>8865</v>
      </c>
      <c r="H16" s="9">
        <f t="shared" ref="H16:H32" si="38">ROUND((E16/D16),0)</f>
        <v>7388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470</v>
      </c>
      <c r="R16" s="2">
        <v>5000000</v>
      </c>
    </row>
    <row r="17" spans="1:18" ht="14.25" customHeight="1" x14ac:dyDescent="0.25">
      <c r="A17" s="4">
        <f t="shared" si="32"/>
        <v>0</v>
      </c>
      <c r="B17" s="4">
        <f t="shared" si="33"/>
        <v>500</v>
      </c>
      <c r="C17" s="4">
        <f t="shared" ref="C17:C32" si="41">B17*1.2</f>
        <v>600</v>
      </c>
      <c r="D17" s="4">
        <f t="shared" si="34"/>
        <v>720</v>
      </c>
      <c r="E17" s="5">
        <f t="shared" si="35"/>
        <v>5200000</v>
      </c>
      <c r="F17" s="9">
        <f t="shared" si="36"/>
        <v>10400</v>
      </c>
      <c r="G17" s="9">
        <f t="shared" si="37"/>
        <v>8667</v>
      </c>
      <c r="H17" s="9">
        <f t="shared" si="38"/>
        <v>7222</v>
      </c>
      <c r="I17" s="4" t="e">
        <f>#REF!</f>
        <v>#REF!</v>
      </c>
      <c r="J17" s="4">
        <f t="shared" si="39"/>
        <v>0</v>
      </c>
      <c r="O17">
        <v>0</v>
      </c>
      <c r="P17">
        <v>600</v>
      </c>
      <c r="Q17">
        <f t="shared" si="40"/>
        <v>500</v>
      </c>
      <c r="R17" s="2">
        <v>5200000</v>
      </c>
    </row>
    <row r="18" spans="1:18" ht="14.25" customHeight="1" x14ac:dyDescent="0.25">
      <c r="A18" s="4">
        <f t="shared" si="32"/>
        <v>0</v>
      </c>
      <c r="B18" s="4">
        <f t="shared" si="33"/>
        <v>658.33333333333337</v>
      </c>
      <c r="C18" s="4">
        <f t="shared" si="41"/>
        <v>790</v>
      </c>
      <c r="D18" s="4">
        <f t="shared" si="34"/>
        <v>948</v>
      </c>
      <c r="E18" s="5">
        <f t="shared" si="35"/>
        <v>7000000</v>
      </c>
      <c r="F18" s="9">
        <f t="shared" si="36"/>
        <v>10633</v>
      </c>
      <c r="G18" s="9">
        <f t="shared" si="37"/>
        <v>8861</v>
      </c>
      <c r="H18" s="9">
        <f t="shared" si="38"/>
        <v>7384</v>
      </c>
      <c r="I18" s="4" t="e">
        <f>#REF!</f>
        <v>#REF!</v>
      </c>
      <c r="J18" s="4">
        <f t="shared" si="39"/>
        <v>0</v>
      </c>
      <c r="O18">
        <v>0</v>
      </c>
      <c r="P18">
        <v>790</v>
      </c>
      <c r="Q18">
        <f t="shared" si="40"/>
        <v>658.33333333333337</v>
      </c>
      <c r="R18" s="2">
        <v>7000000</v>
      </c>
    </row>
    <row r="19" spans="1:18" s="50" customFormat="1" ht="14.25" customHeight="1" x14ac:dyDescent="0.25">
      <c r="A19" s="48">
        <f t="shared" si="32"/>
        <v>0</v>
      </c>
      <c r="B19" s="48">
        <f t="shared" si="33"/>
        <v>471.66666666666669</v>
      </c>
      <c r="C19" s="48">
        <f t="shared" si="41"/>
        <v>566</v>
      </c>
      <c r="D19" s="48">
        <f t="shared" si="34"/>
        <v>679.19999999999993</v>
      </c>
      <c r="E19" s="49">
        <f t="shared" si="35"/>
        <v>5000000</v>
      </c>
      <c r="F19" s="48">
        <f t="shared" si="36"/>
        <v>10601</v>
      </c>
      <c r="G19" s="48">
        <f t="shared" si="37"/>
        <v>8834</v>
      </c>
      <c r="H19" s="48">
        <f t="shared" si="38"/>
        <v>7362</v>
      </c>
      <c r="I19" s="48" t="e">
        <f>#REF!</f>
        <v>#REF!</v>
      </c>
      <c r="J19" s="48">
        <f t="shared" si="39"/>
        <v>0</v>
      </c>
      <c r="O19" s="50">
        <v>0</v>
      </c>
      <c r="P19" s="50">
        <v>566</v>
      </c>
      <c r="Q19" s="50">
        <f t="shared" si="40"/>
        <v>471.66666666666669</v>
      </c>
      <c r="R19" s="51">
        <v>5000000</v>
      </c>
    </row>
    <row r="20" spans="1:18" ht="14.25" customHeight="1" x14ac:dyDescent="0.25">
      <c r="A20" s="4">
        <f t="shared" si="32"/>
        <v>0</v>
      </c>
      <c r="B20" s="4">
        <f t="shared" si="33"/>
        <v>645.83333333333337</v>
      </c>
      <c r="C20" s="4">
        <f t="shared" si="41"/>
        <v>775</v>
      </c>
      <c r="D20" s="4">
        <f t="shared" si="34"/>
        <v>930</v>
      </c>
      <c r="E20" s="5">
        <f t="shared" si="35"/>
        <v>6500000</v>
      </c>
      <c r="F20" s="9">
        <f t="shared" si="36"/>
        <v>10065</v>
      </c>
      <c r="G20" s="9">
        <f t="shared" si="37"/>
        <v>8387</v>
      </c>
      <c r="H20" s="9">
        <f t="shared" si="38"/>
        <v>6989</v>
      </c>
      <c r="I20" s="4" t="e">
        <f>#REF!</f>
        <v>#REF!</v>
      </c>
      <c r="J20" s="4">
        <f t="shared" si="39"/>
        <v>0</v>
      </c>
      <c r="O20">
        <v>0</v>
      </c>
      <c r="P20">
        <v>775</v>
      </c>
      <c r="Q20">
        <f t="shared" si="40"/>
        <v>645.83333333333337</v>
      </c>
      <c r="R20" s="2">
        <v>6500000</v>
      </c>
    </row>
    <row r="21" spans="1:18" s="50" customFormat="1" ht="14.25" customHeight="1" x14ac:dyDescent="0.25">
      <c r="A21" s="48">
        <f t="shared" ref="A21:A24" si="42">N21</f>
        <v>0</v>
      </c>
      <c r="B21" s="48">
        <f t="shared" ref="B21:B24" si="43">Q21</f>
        <v>469.16666666666669</v>
      </c>
      <c r="C21" s="48">
        <f t="shared" ref="C21:C24" si="44">B21*1.2</f>
        <v>563</v>
      </c>
      <c r="D21" s="48">
        <f t="shared" ref="D21:D24" si="45">C21*1.2</f>
        <v>675.6</v>
      </c>
      <c r="E21" s="49">
        <f t="shared" ref="E21:E24" si="46">R21</f>
        <v>4600000</v>
      </c>
      <c r="F21" s="48">
        <f t="shared" ref="F21:F24" si="47">ROUND((E21/B21),0)</f>
        <v>9805</v>
      </c>
      <c r="G21" s="48">
        <f t="shared" ref="G21:G24" si="48">ROUND((E21/C21),0)</f>
        <v>8171</v>
      </c>
      <c r="H21" s="48">
        <f t="shared" ref="H21:H24" si="49">ROUND((E21/D21),0)</f>
        <v>6809</v>
      </c>
      <c r="I21" s="48" t="e">
        <f>#REF!</f>
        <v>#REF!</v>
      </c>
      <c r="J21" s="48">
        <f t="shared" ref="J21:J24" si="50">S21</f>
        <v>0</v>
      </c>
      <c r="O21" s="50">
        <v>0</v>
      </c>
      <c r="P21" s="50">
        <v>563</v>
      </c>
      <c r="Q21" s="50">
        <f t="shared" ref="Q21:Q22" si="51">P21/1.2</f>
        <v>469.16666666666669</v>
      </c>
      <c r="R21" s="51">
        <v>4600000</v>
      </c>
    </row>
    <row r="22" spans="1:18" s="50" customFormat="1" ht="14.25" customHeight="1" x14ac:dyDescent="0.25">
      <c r="A22" s="48">
        <f t="shared" si="42"/>
        <v>0</v>
      </c>
      <c r="B22" s="48">
        <f t="shared" si="43"/>
        <v>516.66666666666674</v>
      </c>
      <c r="C22" s="48">
        <f t="shared" si="44"/>
        <v>620.00000000000011</v>
      </c>
      <c r="D22" s="48">
        <f t="shared" si="45"/>
        <v>744.00000000000011</v>
      </c>
      <c r="E22" s="49">
        <f t="shared" si="46"/>
        <v>6500000</v>
      </c>
      <c r="F22" s="48">
        <f t="shared" si="47"/>
        <v>12581</v>
      </c>
      <c r="G22" s="48">
        <f t="shared" si="48"/>
        <v>10484</v>
      </c>
      <c r="H22" s="48">
        <f t="shared" si="49"/>
        <v>8737</v>
      </c>
      <c r="I22" s="48" t="e">
        <f>#REF!</f>
        <v>#REF!</v>
      </c>
      <c r="J22" s="48">
        <f t="shared" si="50"/>
        <v>0</v>
      </c>
      <c r="O22" s="50">
        <v>0</v>
      </c>
      <c r="P22" s="50">
        <v>620</v>
      </c>
      <c r="Q22" s="50">
        <f t="shared" si="51"/>
        <v>516.66666666666674</v>
      </c>
      <c r="R22" s="51">
        <v>6500000</v>
      </c>
    </row>
    <row r="23" spans="1:18" ht="14.25" customHeight="1" x14ac:dyDescent="0.25">
      <c r="A23" s="4">
        <f t="shared" si="42"/>
        <v>0</v>
      </c>
      <c r="B23" s="4">
        <f t="shared" si="43"/>
        <v>630</v>
      </c>
      <c r="C23" s="4">
        <f t="shared" si="44"/>
        <v>756</v>
      </c>
      <c r="D23" s="4">
        <f t="shared" si="45"/>
        <v>907.19999999999993</v>
      </c>
      <c r="E23" s="5">
        <f t="shared" si="46"/>
        <v>6500000</v>
      </c>
      <c r="F23" s="9">
        <f t="shared" si="47"/>
        <v>10317</v>
      </c>
      <c r="G23" s="9">
        <f t="shared" si="48"/>
        <v>8598</v>
      </c>
      <c r="H23" s="9">
        <f t="shared" si="49"/>
        <v>7165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630</v>
      </c>
      <c r="R23" s="2">
        <v>6500000</v>
      </c>
    </row>
    <row r="24" spans="1:18" s="50" customFormat="1" ht="14.25" customHeight="1" x14ac:dyDescent="0.25">
      <c r="A24" s="48">
        <f t="shared" si="42"/>
        <v>0</v>
      </c>
      <c r="B24" s="48">
        <f t="shared" si="43"/>
        <v>680</v>
      </c>
      <c r="C24" s="48">
        <f t="shared" si="44"/>
        <v>816</v>
      </c>
      <c r="D24" s="48">
        <f t="shared" si="45"/>
        <v>979.19999999999993</v>
      </c>
      <c r="E24" s="49">
        <f t="shared" si="46"/>
        <v>7500000</v>
      </c>
      <c r="F24" s="48">
        <f t="shared" si="47"/>
        <v>11029</v>
      </c>
      <c r="G24" s="48">
        <f t="shared" si="48"/>
        <v>9191</v>
      </c>
      <c r="H24" s="48">
        <f t="shared" si="49"/>
        <v>7659</v>
      </c>
      <c r="I24" s="48" t="e">
        <f>#REF!</f>
        <v>#REF!</v>
      </c>
      <c r="J24" s="48">
        <f t="shared" si="50"/>
        <v>0</v>
      </c>
      <c r="O24" s="50">
        <v>0</v>
      </c>
      <c r="P24" s="50">
        <f t="shared" si="52"/>
        <v>0</v>
      </c>
      <c r="Q24" s="50">
        <v>680</v>
      </c>
      <c r="R24" s="51">
        <v>7500000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1986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38</v>
      </c>
      <c r="W41" s="33"/>
      <c r="X41" s="18"/>
      <c r="Y41" s="7"/>
    </row>
    <row r="42" spans="1:25" ht="16.5" x14ac:dyDescent="0.3">
      <c r="S42" s="10"/>
      <c r="T42" s="10"/>
      <c r="U42" s="32"/>
      <c r="V42" s="35">
        <f>V41-60</f>
        <v>-22</v>
      </c>
      <c r="W42" s="33"/>
      <c r="X42" s="26"/>
      <c r="Y42" s="7"/>
    </row>
    <row r="43" spans="1:25" ht="16.5" x14ac:dyDescent="0.3">
      <c r="D43" t="s">
        <v>37</v>
      </c>
      <c r="E43">
        <v>400</v>
      </c>
      <c r="S43" s="10"/>
      <c r="T43" s="10"/>
      <c r="U43" s="32" t="s">
        <v>24</v>
      </c>
      <c r="V43" s="37">
        <f>400*2000</f>
        <v>800000</v>
      </c>
      <c r="W43" s="33"/>
      <c r="X43" s="26"/>
      <c r="Y43" s="7"/>
    </row>
    <row r="44" spans="1:25" ht="16.5" x14ac:dyDescent="0.3">
      <c r="S44" s="10"/>
      <c r="T44" s="10"/>
      <c r="U44" s="32" t="s">
        <v>25</v>
      </c>
      <c r="V44" s="35"/>
      <c r="W44" s="33"/>
      <c r="X44" s="26"/>
      <c r="Y44" s="7"/>
    </row>
    <row r="45" spans="1:25" ht="39" customHeight="1" x14ac:dyDescent="0.3">
      <c r="P45" s="46" t="s">
        <v>36</v>
      </c>
      <c r="Q45" s="46"/>
      <c r="R45" s="46"/>
      <c r="S45" s="46"/>
      <c r="U45" s="32"/>
      <c r="V45" s="35"/>
      <c r="W45" s="33"/>
      <c r="X45" s="26"/>
      <c r="Y45" s="7"/>
    </row>
    <row r="46" spans="1:25" ht="16.5" x14ac:dyDescent="0.3">
      <c r="U46" s="32" t="s">
        <v>26</v>
      </c>
      <c r="V46" s="38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V46*38/60</f>
        <v>57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39">
        <f>V47%</f>
        <v>0.56999999999999995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0">
        <f>ROUND((V43*V48),0)</f>
        <v>456000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0">
        <v>400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2" t="s">
        <v>17</v>
      </c>
      <c r="V51" s="47">
        <v>8800</v>
      </c>
      <c r="W51" s="33"/>
      <c r="X51" s="18"/>
      <c r="Y51" s="7"/>
    </row>
    <row r="52" spans="15:25" ht="16.5" x14ac:dyDescent="0.3">
      <c r="S52" s="10"/>
      <c r="T52" s="10"/>
      <c r="U52" s="32" t="s">
        <v>29</v>
      </c>
      <c r="V52" s="37">
        <f>V51*V50</f>
        <v>3520000</v>
      </c>
      <c r="W52" s="33"/>
      <c r="X52" s="26"/>
      <c r="Y52" s="7"/>
    </row>
    <row r="53" spans="15:25" ht="16.5" x14ac:dyDescent="0.3">
      <c r="S53" s="10"/>
      <c r="T53" s="10"/>
      <c r="U53" s="41" t="s">
        <v>30</v>
      </c>
      <c r="V53" s="42">
        <f>V52-V49</f>
        <v>3064000</v>
      </c>
      <c r="W53" s="43"/>
      <c r="X53" s="26"/>
      <c r="Y53" s="7"/>
    </row>
    <row r="54" spans="15:25" ht="16.5" x14ac:dyDescent="0.3">
      <c r="P54" s="13" t="s">
        <v>14</v>
      </c>
      <c r="S54" s="10"/>
      <c r="T54" s="11"/>
      <c r="U54" s="41" t="s">
        <v>31</v>
      </c>
      <c r="V54" s="42">
        <f>V53*0.9</f>
        <v>2757600</v>
      </c>
      <c r="W54" s="33"/>
      <c r="X54" s="28"/>
      <c r="Y54" s="7"/>
    </row>
    <row r="55" spans="15:25" ht="16.5" x14ac:dyDescent="0.3">
      <c r="S55" s="11"/>
      <c r="T55" s="10"/>
      <c r="U55" s="41" t="s">
        <v>32</v>
      </c>
      <c r="V55" s="44">
        <f>V53*0.8</f>
        <v>2451200</v>
      </c>
      <c r="W55" s="33"/>
      <c r="X55" s="29"/>
      <c r="Y55" s="7"/>
    </row>
    <row r="56" spans="15:25" ht="16.5" x14ac:dyDescent="0.3">
      <c r="S56" s="10"/>
      <c r="T56" s="10"/>
      <c r="U56" s="41" t="s">
        <v>33</v>
      </c>
      <c r="V56" s="42">
        <f>V53*0.025/12</f>
        <v>6383.333333333333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19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2024-02-26T06:26:22Z</dcterms:modified>
</cp:coreProperties>
</file>