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mol Jaspreetsingh Saini\803\"/>
    </mc:Choice>
  </mc:AlternateContent>
  <xr:revisionPtr revIDLastSave="0" documentId="13_ncr:1_{CA9AA8C0-9913-4696-B083-6031007512B3}" xr6:coauthVersionLast="36" xr6:coauthVersionMax="36" xr10:uidLastSave="{00000000-0000-0000-0000-000000000000}"/>
  <bookViews>
    <workbookView xWindow="0" yWindow="0" windowWidth="28800" windowHeight="12105" activeTab="12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3" i="4" l="1"/>
  <c r="I23" i="4" l="1"/>
  <c r="I25" i="4" s="1"/>
  <c r="J25" i="4" s="1"/>
  <c r="N21" i="4"/>
  <c r="J21" i="4"/>
  <c r="I33" i="4"/>
  <c r="P10" i="4"/>
  <c r="P9" i="4"/>
  <c r="P8" i="4"/>
  <c r="P7" i="4"/>
  <c r="P6" i="4"/>
  <c r="P5" i="4"/>
  <c r="P4" i="4"/>
  <c r="P3" i="4"/>
  <c r="P2" i="4"/>
  <c r="P12" i="4" l="1"/>
  <c r="P11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<sst xmlns="http://schemas.openxmlformats.org/spreadsheetml/2006/main" count="34" uniqueCount="31">
  <si>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</si>
  <si>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</si>
  <si>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</si>
  <si>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</si>
  <si>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</si>
  <si>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</si>
  <si>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</si>
  <si>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</si>
  <si>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</si>
  <si>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</si>
  <si>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</si>
  <si>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</si>
  <si>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</si>
  <si>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</si>
  <si>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rd</t>
  </si>
  <si>
    <t>sd</t>
  </si>
  <si>
    <t>bv</t>
  </si>
  <si>
    <t>fmv</t>
  </si>
  <si>
    <t>Flat No. 803, 8th Floor, Ruparel Orion, Swastik Park, Eastern Express Highway, Village - Chembur, Chembur, Mumbai</t>
  </si>
  <si>
    <t>agreement  = 23.02.21</t>
  </si>
  <si>
    <t>RERA ca</t>
  </si>
  <si>
    <t>bua</t>
  </si>
  <si>
    <t>22.02.24</t>
  </si>
  <si>
    <t>rate on ca</t>
  </si>
  <si>
    <t>03.03.23</t>
  </si>
  <si>
    <t>22000 to 24000 on ca</t>
  </si>
  <si>
    <t>mca</t>
  </si>
  <si>
    <t xml:space="preserve">value not matching with agreement </t>
  </si>
  <si>
    <t>ref report  05.02.24 - 22000/-per sq ft. on ca</t>
  </si>
  <si>
    <t>car park</t>
  </si>
  <si>
    <t>Part OC - 2020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</si>
</sst>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601520</xdr:colOff>
      <xdr:row>49</xdr:row>
      <xdr:rowOff>58397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7246BE-4265-44C4-8AA6-B6673E4A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55120" cy="89356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115762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93D8B-5DAD-43DA-9A2C-A4D28AD1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78962" cy="89928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449780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674A43-F261-4E17-88CA-57211CED2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80180" cy="6325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30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E4C7B-C118-485E-A986-A647657F0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5687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163309</xdr:colOff>
      <xdr:row>52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C0FF75-74E2-4246-8938-572B47B16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916909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68046</xdr:colOff>
      <xdr:row>49</xdr:row>
      <xdr:rowOff>48908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C06D19-1B2F-40AF-9B8F-DEBB6E7AF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21646" cy="9192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49</xdr:row>
      <xdr:rowOff>134598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A88783-1C26-448C-BF04-9DD98589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316836</xdr:colOff>
      <xdr:row>43</xdr:row>
      <xdr:rowOff>67642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4ED808-2408-4CF7-AAE2-33FF9ABA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95236" cy="69256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81082-053B-4734-924D-D3CA2E3E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3EFCB8-90D4-493C-B531-782EB283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77827</xdr:colOff>
      <xdr:row>37</xdr:row>
      <xdr:rowOff>181957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DCD9FD-3B14-416F-BECB-14C025DA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60227" cy="70399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211015</xdr:colOff>
      <xdr:row>48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C987CB-3017-4EC9-A852-ED9F8AE5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0498015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C1" zoomScaleNormal="100" workbookViewId="0">
      <selection activeCell="Q15" sqref="Q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9.4257812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820</v>
      </c>
      <c r="C2" s="4">
        <f>B2*1.2</f>
        <v>984</v>
      </c>
      <c r="D2" s="4">
        <f t="shared" ref="D2:D13" si="2">C2*1.2</f>
        <v>1180.8</v>
      </c>
      <c r="E2" s="14">
        <f t="shared" ref="E2:E13" si="3">R2</f>
        <v>20000000</v>
      </c>
      <c r="F2" s="15">
        <f t="shared" ref="F2:F13" si="4">ROUND((E2/B2),0)</f>
        <v>24390</v>
      </c>
      <c r="G2" s="9">
        <f t="shared" ref="G2:G13" si="5">ROUND((E2/C2),0)</f>
        <v>20325</v>
      </c>
      <c r="H2" s="9">
        <f t="shared" ref="H2:H13" si="6">ROUND((E2/D2),0)</f>
        <v>16938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820</v>
      </c>
      <c r="R2" s="2">
        <v>20000000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813</v>
      </c>
      <c r="C3" s="4">
        <f t="shared" ref="C3:C15" si="9">B3*1.2</f>
        <v>975.59999999999991</v>
      </c>
      <c r="D3" s="4">
        <f t="shared" si="2"/>
        <v>1170.7199999999998</v>
      </c>
      <c r="E3" s="14">
        <f t="shared" si="3"/>
        <v>17600000</v>
      </c>
      <c r="F3" s="9">
        <f t="shared" si="4"/>
        <v>21648</v>
      </c>
      <c r="G3" s="9">
        <f t="shared" si="5"/>
        <v>18040</v>
      </c>
      <c r="H3" s="9">
        <f t="shared" si="6"/>
        <v>15033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813</v>
      </c>
      <c r="R3" s="2">
        <v>17600000</v>
      </c>
      <c r="S3" s="7"/>
      <c r="T3" s="7"/>
    </row>
    <row r="4" spans="1:20" x14ac:dyDescent="0.25">
      <c r="A4" s="4">
        <f t="shared" si="0"/>
        <v>0</v>
      </c>
      <c r="B4" s="4">
        <f t="shared" si="1"/>
        <v>812</v>
      </c>
      <c r="C4" s="4">
        <f t="shared" si="9"/>
        <v>974.4</v>
      </c>
      <c r="D4" s="4">
        <f t="shared" si="2"/>
        <v>1169.28</v>
      </c>
      <c r="E4" s="14">
        <f t="shared" si="3"/>
        <v>16500000</v>
      </c>
      <c r="F4" s="9">
        <f t="shared" si="4"/>
        <v>20320</v>
      </c>
      <c r="G4" s="9">
        <f t="shared" si="5"/>
        <v>16933</v>
      </c>
      <c r="H4" s="9">
        <f t="shared" si="6"/>
        <v>14111</v>
      </c>
      <c r="I4" s="9" t="e">
        <f>#REF!</f>
        <v>#REF!</v>
      </c>
      <c r="J4" s="9">
        <f t="shared" si="7"/>
        <v>0</v>
      </c>
      <c r="O4">
        <v>0</v>
      </c>
      <c r="P4">
        <f t="shared" si="8"/>
        <v>0</v>
      </c>
      <c r="Q4">
        <v>812</v>
      </c>
      <c r="R4" s="2">
        <v>16500000</v>
      </c>
      <c r="S4" s="7"/>
      <c r="T4" s="7"/>
    </row>
    <row r="5" spans="1:20" x14ac:dyDescent="0.25">
      <c r="A5" s="4">
        <f t="shared" si="0"/>
        <v>0</v>
      </c>
      <c r="B5" s="4">
        <f t="shared" si="1"/>
        <v>813</v>
      </c>
      <c r="C5" s="4">
        <f t="shared" si="9"/>
        <v>975.59999999999991</v>
      </c>
      <c r="D5" s="4">
        <f t="shared" si="2"/>
        <v>1170.7199999999998</v>
      </c>
      <c r="E5" s="14">
        <f t="shared" si="3"/>
        <v>17500000</v>
      </c>
      <c r="F5" s="15">
        <f t="shared" si="4"/>
        <v>21525</v>
      </c>
      <c r="G5" s="9">
        <f t="shared" si="5"/>
        <v>17938</v>
      </c>
      <c r="H5" s="9">
        <f t="shared" si="6"/>
        <v>14948</v>
      </c>
      <c r="I5" s="9" t="e">
        <f>#REF!</f>
        <v>#REF!</v>
      </c>
      <c r="J5" s="9">
        <f t="shared" si="7"/>
        <v>0</v>
      </c>
      <c r="O5">
        <v>0</v>
      </c>
      <c r="P5">
        <f t="shared" si="8"/>
        <v>0</v>
      </c>
      <c r="Q5">
        <v>813</v>
      </c>
      <c r="R5" s="2">
        <v>17500000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980</v>
      </c>
      <c r="C6" s="4">
        <f t="shared" si="9"/>
        <v>1176</v>
      </c>
      <c r="D6" s="4">
        <f t="shared" si="2"/>
        <v>1411.2</v>
      </c>
      <c r="E6" s="14">
        <f t="shared" si="3"/>
        <v>28100000</v>
      </c>
      <c r="F6" s="9">
        <f t="shared" si="4"/>
        <v>28673</v>
      </c>
      <c r="G6" s="9">
        <f t="shared" si="5"/>
        <v>23895</v>
      </c>
      <c r="H6" s="9">
        <f t="shared" si="6"/>
        <v>19912</v>
      </c>
      <c r="I6" s="9" t="e">
        <f>#REF!</f>
        <v>#REF!</v>
      </c>
      <c r="J6" s="9">
        <f t="shared" si="7"/>
        <v>0</v>
      </c>
      <c r="O6">
        <v>0</v>
      </c>
      <c r="P6">
        <f t="shared" si="8"/>
        <v>0</v>
      </c>
      <c r="Q6">
        <v>980</v>
      </c>
      <c r="R6" s="2">
        <v>28100000</v>
      </c>
      <c r="S6" s="7"/>
      <c r="T6" s="7"/>
    </row>
    <row r="7" spans="1:20" x14ac:dyDescent="0.25">
      <c r="A7" s="4">
        <f t="shared" si="0"/>
        <v>0</v>
      </c>
      <c r="B7" s="4">
        <f t="shared" si="1"/>
        <v>949</v>
      </c>
      <c r="C7" s="4">
        <f t="shared" si="9"/>
        <v>1138.8</v>
      </c>
      <c r="D7" s="4">
        <f t="shared" si="2"/>
        <v>1366.56</v>
      </c>
      <c r="E7" s="14">
        <f t="shared" si="3"/>
        <v>19350000</v>
      </c>
      <c r="F7" s="15">
        <f t="shared" si="4"/>
        <v>20390</v>
      </c>
      <c r="G7" s="9">
        <f t="shared" si="5"/>
        <v>16992</v>
      </c>
      <c r="H7" s="9">
        <f t="shared" si="6"/>
        <v>14160</v>
      </c>
      <c r="I7" s="9" t="e">
        <f>#REF!</f>
        <v>#REF!</v>
      </c>
      <c r="J7" s="9">
        <f t="shared" si="7"/>
        <v>15</v>
      </c>
      <c r="O7">
        <v>0</v>
      </c>
      <c r="P7">
        <f t="shared" si="8"/>
        <v>0</v>
      </c>
      <c r="Q7">
        <v>949</v>
      </c>
      <c r="R7" s="2">
        <v>19350000</v>
      </c>
      <c r="S7" s="7">
        <v>15</v>
      </c>
      <c r="T7" s="7" t="s">
        <v>22</v>
      </c>
    </row>
    <row r="8" spans="1:20" x14ac:dyDescent="0.25">
      <c r="A8" s="4">
        <f t="shared" si="0"/>
        <v>0</v>
      </c>
      <c r="B8" s="4">
        <f t="shared" si="1"/>
        <v>793.27</v>
      </c>
      <c r="C8" s="4">
        <f t="shared" si="9"/>
        <v>951.92399999999998</v>
      </c>
      <c r="D8" s="4">
        <f t="shared" si="2"/>
        <v>1142.3088</v>
      </c>
      <c r="E8" s="14">
        <f t="shared" si="3"/>
        <v>19500000</v>
      </c>
      <c r="F8" s="9">
        <f t="shared" si="4"/>
        <v>24582</v>
      </c>
      <c r="G8" s="9">
        <f t="shared" si="5"/>
        <v>20485</v>
      </c>
      <c r="H8" s="9">
        <f t="shared" si="6"/>
        <v>17071</v>
      </c>
      <c r="I8" s="9" t="e">
        <f>#REF!</f>
        <v>#REF!</v>
      </c>
      <c r="J8" s="9">
        <f t="shared" si="7"/>
        <v>11</v>
      </c>
      <c r="O8">
        <v>0</v>
      </c>
      <c r="P8">
        <f t="shared" si="8"/>
        <v>0</v>
      </c>
      <c r="Q8">
        <v>793.27</v>
      </c>
      <c r="R8" s="2">
        <v>19500000</v>
      </c>
      <c r="S8" s="7">
        <v>11</v>
      </c>
      <c r="T8" s="7" t="s">
        <v>24</v>
      </c>
    </row>
    <row r="9" spans="1:20" x14ac:dyDescent="0.25">
      <c r="A9" s="4">
        <f t="shared" si="0"/>
        <v>0</v>
      </c>
      <c r="B9" s="4">
        <f t="shared" si="1"/>
        <v>940</v>
      </c>
      <c r="C9" s="4">
        <f t="shared" si="9"/>
        <v>1128</v>
      </c>
      <c r="D9" s="4">
        <f t="shared" si="2"/>
        <v>1353.6</v>
      </c>
      <c r="E9" s="14">
        <f t="shared" si="3"/>
        <v>25000000</v>
      </c>
      <c r="F9" s="9">
        <f t="shared" si="4"/>
        <v>26596</v>
      </c>
      <c r="G9" s="9">
        <f t="shared" si="5"/>
        <v>22163</v>
      </c>
      <c r="H9" s="9">
        <f t="shared" si="6"/>
        <v>18469</v>
      </c>
      <c r="I9" s="9" t="e">
        <f>#REF!</f>
        <v>#REF!</v>
      </c>
      <c r="J9" s="9">
        <f t="shared" si="7"/>
        <v>15</v>
      </c>
      <c r="O9">
        <v>0</v>
      </c>
      <c r="P9">
        <f t="shared" si="8"/>
        <v>0</v>
      </c>
      <c r="Q9">
        <v>940</v>
      </c>
      <c r="R9" s="2">
        <v>25000000</v>
      </c>
      <c r="S9" s="7">
        <v>15</v>
      </c>
      <c r="T9" s="7"/>
    </row>
    <row r="10" spans="1:20" x14ac:dyDescent="0.25">
      <c r="A10" s="4">
        <f t="shared" si="0"/>
        <v>0</v>
      </c>
      <c r="B10" s="4">
        <f t="shared" si="1"/>
        <v>820</v>
      </c>
      <c r="C10" s="4">
        <f t="shared" si="9"/>
        <v>984</v>
      </c>
      <c r="D10" s="4">
        <f t="shared" si="2"/>
        <v>1180.8</v>
      </c>
      <c r="E10" s="14">
        <f t="shared" si="3"/>
        <v>21000000</v>
      </c>
      <c r="F10" s="9">
        <f t="shared" si="4"/>
        <v>25610</v>
      </c>
      <c r="G10" s="9">
        <f t="shared" si="5"/>
        <v>21341</v>
      </c>
      <c r="H10" s="9">
        <f t="shared" si="6"/>
        <v>17785</v>
      </c>
      <c r="I10" s="9" t="e">
        <f>#REF!</f>
        <v>#REF!</v>
      </c>
      <c r="J10" s="9">
        <f t="shared" si="7"/>
        <v>0</v>
      </c>
      <c r="O10">
        <v>0</v>
      </c>
      <c r="P10">
        <f t="shared" si="8"/>
        <v>0</v>
      </c>
      <c r="Q10">
        <v>820</v>
      </c>
      <c r="R10" s="2">
        <v>21000000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816</v>
      </c>
      <c r="C11" s="4">
        <f t="shared" si="9"/>
        <v>979.19999999999993</v>
      </c>
      <c r="D11" s="4">
        <f t="shared" si="2"/>
        <v>1175.04</v>
      </c>
      <c r="E11" s="14">
        <f t="shared" si="3"/>
        <v>21000000</v>
      </c>
      <c r="F11" s="9">
        <f t="shared" si="4"/>
        <v>25735</v>
      </c>
      <c r="G11" s="9">
        <f t="shared" si="5"/>
        <v>21446</v>
      </c>
      <c r="H11" s="9">
        <f t="shared" si="6"/>
        <v>17872</v>
      </c>
      <c r="I11" s="9" t="e">
        <f>#REF!</f>
        <v>#REF!</v>
      </c>
      <c r="J11" s="9">
        <f t="shared" si="7"/>
        <v>0</v>
      </c>
      <c r="O11">
        <v>0</v>
      </c>
      <c r="P11">
        <f t="shared" ref="P11:P12" si="10">O11/1.2</f>
        <v>0</v>
      </c>
      <c r="Q11">
        <v>816</v>
      </c>
      <c r="R11" s="2">
        <v>21000000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820</v>
      </c>
      <c r="C12" s="4">
        <f t="shared" si="9"/>
        <v>984</v>
      </c>
      <c r="D12" s="4">
        <f t="shared" si="2"/>
        <v>1180.8</v>
      </c>
      <c r="E12" s="14">
        <f t="shared" si="3"/>
        <v>24000000</v>
      </c>
      <c r="F12" s="9">
        <f t="shared" si="4"/>
        <v>29268</v>
      </c>
      <c r="G12" s="9">
        <f t="shared" si="5"/>
        <v>24390</v>
      </c>
      <c r="H12" s="9">
        <f t="shared" si="6"/>
        <v>20325</v>
      </c>
      <c r="I12" s="9" t="e">
        <f>#REF!</f>
        <v>#REF!</v>
      </c>
      <c r="J12" s="9">
        <f t="shared" si="7"/>
        <v>0</v>
      </c>
      <c r="O12">
        <v>0</v>
      </c>
      <c r="P12">
        <f t="shared" si="10"/>
        <v>0</v>
      </c>
      <c r="Q12">
        <v>820</v>
      </c>
      <c r="R12" s="2">
        <v>24000000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821</v>
      </c>
      <c r="C13" s="4">
        <f t="shared" si="9"/>
        <v>985.19999999999993</v>
      </c>
      <c r="D13" s="4">
        <f t="shared" si="2"/>
        <v>1182.2399999999998</v>
      </c>
      <c r="E13" s="14">
        <f t="shared" si="3"/>
        <v>20000000</v>
      </c>
      <c r="F13" s="9">
        <f t="shared" si="4"/>
        <v>24361</v>
      </c>
      <c r="G13" s="9">
        <f t="shared" si="5"/>
        <v>20300</v>
      </c>
      <c r="H13" s="9">
        <f t="shared" si="6"/>
        <v>16917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1">O13/1.2</f>
        <v>0</v>
      </c>
      <c r="Q13">
        <v>821</v>
      </c>
      <c r="R13" s="2">
        <v>20000000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814</v>
      </c>
      <c r="C14" s="4">
        <f t="shared" si="9"/>
        <v>976.8</v>
      </c>
      <c r="D14" s="4">
        <f t="shared" ref="D14:D15" si="12">C14*1.2</f>
        <v>1172.1599999999999</v>
      </c>
      <c r="E14" s="14">
        <f t="shared" ref="E14:E15" si="13">R14</f>
        <v>18000000</v>
      </c>
      <c r="F14" s="9">
        <f t="shared" ref="F14:F15" si="14">ROUND((E14/B14),0)</f>
        <v>22113</v>
      </c>
      <c r="G14" s="9">
        <f t="shared" ref="G14:G15" si="15">ROUND((E14/C14),0)</f>
        <v>18428</v>
      </c>
      <c r="H14" s="9">
        <f t="shared" ref="H14:H15" si="16">ROUND((E14/D14),0)</f>
        <v>15356</v>
      </c>
      <c r="I14" s="9" t="e">
        <f>#REF!</f>
        <v>#REF!</v>
      </c>
      <c r="J14" s="9">
        <f t="shared" ref="J14:J15" si="17">S14</f>
        <v>0</v>
      </c>
      <c r="O14">
        <v>0</v>
      </c>
      <c r="P14">
        <f t="shared" ref="P14:P15" si="18">O14/1.2</f>
        <v>0</v>
      </c>
      <c r="Q14">
        <v>814</v>
      </c>
      <c r="R14" s="2">
        <v>18000000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4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9">
        <f t="shared" si="17"/>
        <v>0</v>
      </c>
      <c r="O15">
        <v>0</v>
      </c>
      <c r="P15">
        <f t="shared" si="18"/>
        <v>0</v>
      </c>
      <c r="Q15">
        <f t="shared" ref="Q14:Q15" si="19">P15/1.2</f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/>
      <c r="H17" s="7"/>
      <c r="I17" s="7"/>
      <c r="J17" s="7"/>
    </row>
    <row r="18" spans="5:24" x14ac:dyDescent="0.25">
      <c r="H18" t="s">
        <v>18</v>
      </c>
    </row>
    <row r="19" spans="5:24" x14ac:dyDescent="0.25">
      <c r="I19" s="4"/>
    </row>
    <row r="20" spans="5:24" x14ac:dyDescent="0.25">
      <c r="H20" t="s">
        <v>20</v>
      </c>
      <c r="I20">
        <v>813</v>
      </c>
    </row>
    <row r="21" spans="5:24" x14ac:dyDescent="0.25">
      <c r="H21" t="s">
        <v>21</v>
      </c>
      <c r="I21">
        <v>895</v>
      </c>
      <c r="J21">
        <f>83.11*10.764</f>
        <v>894.5960399999999</v>
      </c>
      <c r="N21">
        <f>J21/I20</f>
        <v>1.1003641328413283</v>
      </c>
    </row>
    <row r="22" spans="5:24" x14ac:dyDescent="0.25">
      <c r="G22" s="5"/>
      <c r="H22" s="5" t="s">
        <v>23</v>
      </c>
      <c r="I22">
        <v>22700</v>
      </c>
    </row>
    <row r="23" spans="5:24" x14ac:dyDescent="0.25">
      <c r="H23" t="s">
        <v>17</v>
      </c>
      <c r="I23">
        <f>I22*I20</f>
        <v>18455100</v>
      </c>
      <c r="O23" t="s">
        <v>26</v>
      </c>
      <c r="P23">
        <v>776</v>
      </c>
      <c r="Q23">
        <f>I20-P23</f>
        <v>37</v>
      </c>
    </row>
    <row r="24" spans="5:24" x14ac:dyDescent="0.25">
      <c r="H24" t="s">
        <v>29</v>
      </c>
      <c r="I24">
        <v>800000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I25" s="5">
        <f>I24+I23</f>
        <v>19255100</v>
      </c>
      <c r="J25">
        <f>I25/I20</f>
        <v>23684.009840098402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6" t="s">
        <v>27</v>
      </c>
      <c r="R26" s="10"/>
      <c r="T26" s="10"/>
      <c r="U26" s="10"/>
      <c r="V26" s="10"/>
      <c r="W26" s="10"/>
      <c r="X26" s="10"/>
    </row>
    <row r="27" spans="5:24" x14ac:dyDescent="0.25">
      <c r="P27" s="10"/>
      <c r="Q27" s="10" t="s">
        <v>28</v>
      </c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 t="s">
        <v>19</v>
      </c>
      <c r="J29" t="s">
        <v>25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H30" t="s">
        <v>13</v>
      </c>
      <c r="I30">
        <v>18704400</v>
      </c>
      <c r="J30" t="s">
        <v>30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H31" t="s">
        <v>15</v>
      </c>
      <c r="I31">
        <v>561200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H32" t="s">
        <v>14</v>
      </c>
      <c r="I32">
        <v>30000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8:24" x14ac:dyDescent="0.25">
      <c r="H33" t="s">
        <v>16</v>
      </c>
      <c r="I33">
        <f>SUM(I30:I32)</f>
        <v>19295600</v>
      </c>
      <c r="P33" s="10"/>
      <c r="Q33" s="10"/>
      <c r="R33" s="10"/>
      <c r="S33" s="5"/>
      <c r="T33" s="10"/>
      <c r="U33" s="10"/>
      <c r="V33" s="10"/>
      <c r="W33" s="10"/>
      <c r="X33" s="10"/>
    </row>
    <row r="34" spans="8:24" x14ac:dyDescent="0.25">
      <c r="Q34" s="10"/>
      <c r="R34" s="10"/>
    </row>
    <row r="35" spans="8:24" x14ac:dyDescent="0.25">
      <c r="Q35" s="10"/>
      <c r="R35" s="10"/>
      <c r="T35" s="5"/>
    </row>
    <row r="36" spans="8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abSelected="1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2024-03-06T06:16:08Z</dcterms:modified>
</cp:coreProperties>
</file>