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BOI\SME City Centre Belapur\Hyperloop Desigens LLP\"/>
    </mc:Choice>
  </mc:AlternateContent>
  <xr:revisionPtr revIDLastSave="0" documentId="13_ncr:1_{FDEDCF89-3625-4E8D-82C2-B59D7B21DED3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31" i="4" l="1"/>
  <c r="Q3" i="4"/>
  <c r="Q2" i="4"/>
  <c r="P2" i="4"/>
  <c r="C5" i="25" l="1"/>
  <c r="C4" i="25"/>
  <c r="C3" i="25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<sst xmlns="http://schemas.openxmlformats.org/spreadsheetml/2006/main" count="130" uniqueCount="87">
  <si>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</si>
  <si>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</si>
  <si>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</si>
  <si>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</si>
  <si>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</si>
  <si>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</si>
  <si>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</si>
  <si>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</si>
  <si>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</si>
  <si>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</si>
  <si>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</si>
  <si>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</si>
  <si>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</si>
  <si>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</si>
  <si>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</si>
  <si>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</si>
  <si>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</si>
  <si>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</si>
  <si>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</si>
  <si>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</si>
  <si>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</si>
  <si>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</si>
  <si>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</si>
  <si>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</si>
  <si>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</si>
  <si>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</si>
  <si>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</si>
  <si>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</si>
  <si>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</si>
  <si>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</si>
  <si>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</si>
  <si>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</si>
  <si>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</si>
  <si>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</si>
  <si>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</si>
  <si>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</si>
  <si>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</si>
  <si>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</si>
  <si>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</si>
  <si>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</si>
  <si>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</si>
  <si>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</si>
  <si>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</si>
  <si>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</si>
  <si>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</si>
  <si>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</si>
  <si>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</si>
  <si>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</si>
  <si>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</si>
  <si>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</si>
  <si>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</si>
  <si>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</si>
  <si>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</si>
  <si>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</si>
  <si>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</si>
  <si>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</si>
  <si>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</si>
  <si>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</si>
  <si>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</si>
  <si>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</si>
  <si>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</si>
  <si>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</si>
  <si>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</si>
  <si>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</si>
  <si>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</si>
  <si>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</si>
  <si>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</si>
  <si>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</si>
  <si>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</si>
  <si>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</si>
  <si>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</si>
  <si>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</si>
  <si>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</si>
  <si>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</si>
  <si>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</si>
  <si>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</si>
  <si>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</si>
  <si>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</si>
  <si>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</si>
  <si>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</si>
  <si>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</si>
  <si>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</si>
  <si>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</si>
  <si>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11.02.2022</t>
  </si>
  <si>
    <t>ACA</t>
  </si>
  <si>
    <t>IGR-01.02.24</t>
  </si>
  <si>
    <t>MCA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</si>
</sst>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4245F2-63E5-489F-8582-8340CDBC5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4B13C0-9E08-4F8A-AE75-1D5B5F8E3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335123</xdr:colOff>
      <xdr:row>45</xdr:row>
      <xdr:rowOff>144091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1FBB7E-B48C-40A2-9030-235D6F6FE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27123" cy="871659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28</xdr:col>
      <xdr:colOff>135751</xdr:colOff>
      <xdr:row>49</xdr:row>
      <xdr:rowOff>67914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35E1A3-7048-4521-8A7D-F7B8992A0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7204551" cy="887853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287747</xdr:colOff>
      <xdr:row>43</xdr:row>
      <xdr:rowOff>20196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37534D-3C0C-4084-9A0E-6645195E6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308547" cy="821169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554484</xdr:colOff>
      <xdr:row>46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CD3762-162D-4FDA-B57A-FD3D357A7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75284" cy="89356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>
        <f>C7*D13%</f>
        <v>321094.09999999998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>
        <f>C6+C8</f>
        <v>350494.1</v>
      </c>
      <c r="D9" s="63" t="s">
        <v>62</v>
      </c>
      <c r="E9" s="64">
        <f>C9/10.764</f>
        <v>32561.696395392046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2024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0</v>
      </c>
      <c r="D13" s="70">
        <f>D12-C13</f>
        <v>100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C18" sqref="C18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28000</v>
      </c>
      <c r="D3" s="24" t="s">
        <v>75</v>
      </c>
      <c r="E3" s="6" t="s">
        <v>84</v>
      </c>
      <c r="F3" s="19"/>
    </row>
    <row r="4" spans="1:6" ht="30" x14ac:dyDescent="0.25">
      <c r="A4" s="23" t="s">
        <v>14</v>
      </c>
      <c r="B4" s="20"/>
      <c r="C4" s="21">
        <v>2700</v>
      </c>
      <c r="D4" s="24"/>
      <c r="F4" s="19"/>
    </row>
    <row r="5" spans="1:6" x14ac:dyDescent="0.25">
      <c r="A5" s="16" t="s">
        <v>15</v>
      </c>
      <c r="B5" s="20"/>
      <c r="C5" s="21">
        <f>C3-C4</f>
        <v>25300</v>
      </c>
      <c r="D5" s="24"/>
      <c r="F5" s="19"/>
    </row>
    <row r="6" spans="1:6" x14ac:dyDescent="0.25">
      <c r="A6" s="16" t="s">
        <v>16</v>
      </c>
      <c r="B6" s="20"/>
      <c r="C6" s="21">
        <f>C4</f>
        <v>2700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2024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2700</v>
      </c>
      <c r="D13" s="24"/>
      <c r="F13" s="19"/>
    </row>
    <row r="14" spans="1:6" x14ac:dyDescent="0.25">
      <c r="A14" s="16" t="s">
        <v>15</v>
      </c>
      <c r="B14" s="20"/>
      <c r="C14" s="21">
        <f>C5</f>
        <v>25300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28000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505</v>
      </c>
      <c r="D18" s="26"/>
      <c r="F18" s="19"/>
    </row>
    <row r="19" spans="1:6" x14ac:dyDescent="0.25">
      <c r="A19" s="16" t="s">
        <v>73</v>
      </c>
      <c r="B19" s="6"/>
      <c r="C19" s="32">
        <f>C18*C16</f>
        <v>14140000</v>
      </c>
      <c r="D19" s="33"/>
      <c r="E19" s="70"/>
      <c r="F19" s="34"/>
    </row>
    <row r="20" spans="1:6" x14ac:dyDescent="0.25">
      <c r="A20" s="16" t="s">
        <v>24</v>
      </c>
      <c r="C20" s="35">
        <f>C19*90%</f>
        <v>12726000</v>
      </c>
      <c r="D20" s="32"/>
      <c r="F20" s="19"/>
    </row>
    <row r="21" spans="1:6" x14ac:dyDescent="0.25">
      <c r="A21" s="16" t="s">
        <v>25</v>
      </c>
      <c r="C21" s="35">
        <f>C19*80%</f>
        <v>11312000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1363500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29458.333333333332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P26" sqref="P26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387.21043636363629</v>
      </c>
      <c r="C2" s="4">
        <f t="shared" ref="C2:C16" si="1">B2*1.2</f>
        <v>464.65252363636353</v>
      </c>
      <c r="D2" s="4">
        <f t="shared" ref="D2:D16" si="2">C2*1.2</f>
        <v>557.58302836363623</v>
      </c>
      <c r="E2" s="5">
        <f t="shared" ref="E2:E16" si="3">R2</f>
        <v>11000000</v>
      </c>
      <c r="F2" s="78">
        <f t="shared" ref="F2:F15" si="4">ROUND((E2/B2),0)</f>
        <v>28408</v>
      </c>
      <c r="G2" s="78">
        <f t="shared" ref="G2:G15" si="5">ROUND((E2/C2),0)</f>
        <v>23674</v>
      </c>
      <c r="H2" s="78">
        <f t="shared" ref="H2:H15" si="6">ROUND((E2/D2),0)</f>
        <v>19728</v>
      </c>
      <c r="I2" s="78">
        <f t="shared" ref="I2:I15" si="7">T2</f>
        <v>0</v>
      </c>
      <c r="J2" s="78">
        <f t="shared" ref="J2:J15" si="8">U2</f>
        <v>0</v>
      </c>
      <c r="K2" s="7"/>
      <c r="L2" s="7"/>
      <c r="M2" s="7"/>
      <c r="N2" s="7"/>
      <c r="O2" s="7">
        <v>0</v>
      </c>
      <c r="P2" s="7">
        <f>39.57*10.764</f>
        <v>425.93147999999997</v>
      </c>
      <c r="Q2" s="7">
        <f>P2/1.1</f>
        <v>387.21043636363629</v>
      </c>
      <c r="R2" s="79">
        <v>11000000</v>
      </c>
      <c r="S2" s="2" t="s">
        <v>85</v>
      </c>
    </row>
    <row r="3" spans="1:19" x14ac:dyDescent="0.25">
      <c r="A3" s="4">
        <v>2</v>
      </c>
      <c r="B3" s="4">
        <f t="shared" si="0"/>
        <v>386.31995999999998</v>
      </c>
      <c r="C3" s="4">
        <f t="shared" si="1"/>
        <v>463.58395199999995</v>
      </c>
      <c r="D3" s="4">
        <f t="shared" si="2"/>
        <v>556.30074239999988</v>
      </c>
      <c r="E3" s="5">
        <f t="shared" si="3"/>
        <v>10000000</v>
      </c>
      <c r="F3" s="78">
        <f t="shared" si="4"/>
        <v>25885</v>
      </c>
      <c r="G3" s="78">
        <f t="shared" si="5"/>
        <v>21571</v>
      </c>
      <c r="H3" s="78">
        <f t="shared" si="6"/>
        <v>17976</v>
      </c>
      <c r="I3" s="78">
        <f t="shared" si="7"/>
        <v>0</v>
      </c>
      <c r="J3" s="78">
        <f t="shared" si="8"/>
        <v>0</v>
      </c>
      <c r="K3" s="7"/>
      <c r="L3" s="7"/>
      <c r="M3" s="7"/>
      <c r="N3" s="7"/>
      <c r="O3" s="7">
        <v>0</v>
      </c>
      <c r="P3" s="7">
        <f t="shared" ref="P3:P10" si="9">O3/1.2</f>
        <v>0</v>
      </c>
      <c r="Q3" s="7">
        <f>35.89*10.764</f>
        <v>386.31995999999998</v>
      </c>
      <c r="R3" s="79">
        <v>10000000</v>
      </c>
      <c r="S3" s="2" t="s">
        <v>85</v>
      </c>
    </row>
    <row r="4" spans="1:19" x14ac:dyDescent="0.25">
      <c r="A4" s="4">
        <v>3</v>
      </c>
      <c r="B4" s="4">
        <f t="shared" si="0"/>
        <v>505</v>
      </c>
      <c r="C4" s="4">
        <f t="shared" si="1"/>
        <v>606</v>
      </c>
      <c r="D4" s="4">
        <f t="shared" si="2"/>
        <v>727.19999999999993</v>
      </c>
      <c r="E4" s="5">
        <f t="shared" si="3"/>
        <v>15000000</v>
      </c>
      <c r="F4" s="78">
        <f t="shared" si="4"/>
        <v>29703</v>
      </c>
      <c r="G4" s="78">
        <f t="shared" si="5"/>
        <v>24752</v>
      </c>
      <c r="H4" s="78">
        <f t="shared" si="6"/>
        <v>20627</v>
      </c>
      <c r="I4" s="78">
        <f t="shared" si="7"/>
        <v>0</v>
      </c>
      <c r="J4" s="78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505</v>
      </c>
      <c r="R4" s="79">
        <v>15000000</v>
      </c>
      <c r="S4" s="2"/>
    </row>
    <row r="5" spans="1:19" x14ac:dyDescent="0.25">
      <c r="A5" s="4">
        <v>4</v>
      </c>
      <c r="B5" s="4">
        <f t="shared" si="0"/>
        <v>409</v>
      </c>
      <c r="C5" s="4">
        <f t="shared" si="1"/>
        <v>490.79999999999995</v>
      </c>
      <c r="D5" s="4">
        <f t="shared" si="2"/>
        <v>588.95999999999992</v>
      </c>
      <c r="E5" s="5">
        <f t="shared" si="3"/>
        <v>11500000</v>
      </c>
      <c r="F5" s="78">
        <f t="shared" si="4"/>
        <v>28117</v>
      </c>
      <c r="G5" s="78">
        <f t="shared" si="5"/>
        <v>23431</v>
      </c>
      <c r="H5" s="78">
        <f t="shared" si="6"/>
        <v>19526</v>
      </c>
      <c r="I5" s="78">
        <f t="shared" si="7"/>
        <v>0</v>
      </c>
      <c r="J5" s="78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409</v>
      </c>
      <c r="R5" s="79">
        <v>11500000</v>
      </c>
      <c r="S5" s="2"/>
    </row>
    <row r="6" spans="1:19" x14ac:dyDescent="0.25">
      <c r="A6" s="4">
        <v>5</v>
      </c>
      <c r="B6" s="4">
        <f t="shared" si="0"/>
        <v>505</v>
      </c>
      <c r="C6" s="4">
        <f t="shared" si="1"/>
        <v>606</v>
      </c>
      <c r="D6" s="4">
        <f t="shared" si="2"/>
        <v>727.19999999999993</v>
      </c>
      <c r="E6" s="5">
        <f t="shared" si="3"/>
        <v>17900000</v>
      </c>
      <c r="F6" s="4">
        <f t="shared" si="4"/>
        <v>35446</v>
      </c>
      <c r="G6" s="4">
        <f t="shared" si="5"/>
        <v>29538</v>
      </c>
      <c r="H6" s="4">
        <f t="shared" si="6"/>
        <v>24615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v>505</v>
      </c>
      <c r="R6" s="2">
        <v>17900000</v>
      </c>
      <c r="S6" s="2"/>
    </row>
    <row r="7" spans="1:19" x14ac:dyDescent="0.25">
      <c r="A7" s="4">
        <v>6</v>
      </c>
      <c r="B7" s="4">
        <f t="shared" si="0"/>
        <v>474</v>
      </c>
      <c r="C7" s="4">
        <f t="shared" si="1"/>
        <v>568.79999999999995</v>
      </c>
      <c r="D7" s="4">
        <f t="shared" si="2"/>
        <v>682.56</v>
      </c>
      <c r="E7" s="5">
        <f t="shared" si="3"/>
        <v>16500000</v>
      </c>
      <c r="F7" s="4">
        <f t="shared" si="4"/>
        <v>34810</v>
      </c>
      <c r="G7" s="4">
        <f t="shared" si="5"/>
        <v>29008</v>
      </c>
      <c r="H7" s="4">
        <f t="shared" si="6"/>
        <v>24174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v>474</v>
      </c>
      <c r="R7" s="2">
        <v>16500000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ref="Q4:Q10" si="10">P8/1.2</f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57" t="s">
        <v>86</v>
      </c>
      <c r="G27" s="57">
        <v>504</v>
      </c>
    </row>
    <row r="28" spans="1:19" s="10" customFormat="1" x14ac:dyDescent="0.25">
      <c r="C28" s="72" t="s">
        <v>74</v>
      </c>
      <c r="D28" s="72" t="s">
        <v>83</v>
      </c>
      <c r="F28" s="57" t="s">
        <v>84</v>
      </c>
      <c r="G28" s="57">
        <v>505</v>
      </c>
    </row>
    <row r="29" spans="1:19" s="10" customFormat="1" x14ac:dyDescent="0.25">
      <c r="C29" s="72" t="s">
        <v>1</v>
      </c>
      <c r="D29" s="72">
        <v>10825000</v>
      </c>
      <c r="F29" s="57" t="s">
        <v>71</v>
      </c>
      <c r="G29" s="57">
        <v>555</v>
      </c>
      <c r="H29" s="10">
        <f>G29/G28</f>
        <v>1.0990099009900991</v>
      </c>
    </row>
    <row r="30" spans="1:19" s="10" customFormat="1" x14ac:dyDescent="0.25">
      <c r="F30" s="57" t="s">
        <v>72</v>
      </c>
      <c r="G30" s="57">
        <v>27000</v>
      </c>
    </row>
    <row r="31" spans="1:19" s="10" customFormat="1" x14ac:dyDescent="0.25">
      <c r="C31" s="75"/>
      <c r="D31" s="75"/>
      <c r="F31" s="75" t="s">
        <v>73</v>
      </c>
      <c r="G31" s="75">
        <f>G28*G30</f>
        <v>13635000</v>
      </c>
      <c r="H31" s="10">
        <f>G31/D29</f>
        <v>1.2595842956120091</v>
      </c>
    </row>
    <row r="32" spans="1:19" s="10" customFormat="1" x14ac:dyDescent="0.25">
      <c r="C32" s="75"/>
      <c r="D32" s="75"/>
      <c r="F32" s="75" t="s">
        <v>24</v>
      </c>
      <c r="G32" s="75">
        <f>G31*90%</f>
        <v>12271500</v>
      </c>
    </row>
    <row r="33" spans="3:7" s="10" customFormat="1" x14ac:dyDescent="0.25">
      <c r="C33" s="75"/>
      <c r="D33" s="75"/>
      <c r="F33" s="75" t="s">
        <v>25</v>
      </c>
      <c r="G33" s="75">
        <f>G31*80%</f>
        <v>10908000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2024-03-02T10:46:49Z</dcterms:modified>
</cp:coreProperties>
</file>