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aluation\Avinash Sir\02.02.2024 - Cotton Grains Marketing Federatin Ltd\02.02.2024 - Flat No. 32 -B1-1\"/>
    </mc:Choice>
  </mc:AlternateContent>
  <xr:revisionPtr revIDLastSave="0" documentId="8_{2D88A3D0-7541-4210-B9A1-4579C7696981}" xr6:coauthVersionLast="47" xr6:coauthVersionMax="47" xr10:uidLastSave="{00000000-0000-0000-0000-000000000000}"/>
  <bookViews>
    <workbookView xWindow="-120" yWindow="-120" windowWidth="29040" windowHeight="15720"/>
  </bookViews>
  <sheets>
    <sheet name="Karma Shetra " sheetId="2" r:id="rId1"/>
    <sheet name="Listing" sheetId="3" r:id="rId2"/>
    <sheet name="RR" sheetId="4" r:id="rId3"/>
    <sheet name="Karma Shetra - Flat No. 32" sheetId="1" r:id="rId4"/>
  </sheets>
  <calcPr calcId="191029"/>
</workbook>
</file>

<file path=xl/calcChain.xml><?xml version="1.0" encoding="utf-8"?>
<calcChain xmlns="http://schemas.openxmlformats.org/spreadsheetml/2006/main">
  <c r="C84" i="2" l="1"/>
  <c r="C23" i="2"/>
  <c r="A18" i="2"/>
  <c r="C7" i="2"/>
  <c r="C8" i="2"/>
  <c r="C6" i="2"/>
  <c r="C5" i="2"/>
  <c r="C14" i="2"/>
  <c r="C10" i="2"/>
  <c r="C11" i="2"/>
  <c r="C12" i="2"/>
  <c r="C13" i="2"/>
  <c r="C16" i="2"/>
  <c r="C19" i="2"/>
  <c r="C21" i="2"/>
  <c r="C14" i="1"/>
  <c r="C15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D8" i="1"/>
  <c r="C4" i="1"/>
  <c r="C5" i="1"/>
  <c r="C7" i="1"/>
  <c r="D9" i="1"/>
  <c r="C10" i="1"/>
  <c r="E10" i="1"/>
  <c r="E5" i="1"/>
  <c r="C20" i="2"/>
  <c r="C25" i="2"/>
</calcChain>
</file>

<file path=xl/sharedStrings.xml><?xml version="1.0" encoding="utf-8"?>
<sst xmlns="http://schemas.openxmlformats.org/spreadsheetml/2006/main" count="58" uniqueCount="53">
  <si>
    <t>RCC / Other Pukka</t>
  </si>
  <si>
    <t>Residential</t>
  </si>
  <si>
    <t>Age in years</t>
  </si>
  <si>
    <t>Deprication %</t>
  </si>
  <si>
    <t>Floor Wise</t>
  </si>
  <si>
    <t>Half or Semi Pakka Sturucture &amp; Kaccha Structure</t>
  </si>
  <si>
    <t>Increased 0% for Higher floor (Ground Floor )</t>
  </si>
  <si>
    <t>Mumbai</t>
  </si>
  <si>
    <t>Thane</t>
  </si>
  <si>
    <t>Guideline Rate (New Property) -A</t>
  </si>
  <si>
    <t>Sq. Mtr.</t>
  </si>
  <si>
    <t>Sq. Ft.</t>
  </si>
  <si>
    <t>(-) Land Cost - B</t>
  </si>
  <si>
    <t>Floor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</si>
  <si>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</si>
  <si>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</si>
  <si>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</si>
  <si>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</si>
  <si>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</si>
  <si>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</si>
  <si>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</si>
  <si>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</si>
  <si>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</si>
  <si>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</si>
  <si>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</si>
  <si>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31 and above</t>
  </si>
  <si>
    <t>Year of Construction</t>
  </si>
  <si>
    <t>Age of the Building</t>
  </si>
  <si>
    <t>Life of the building estimated</t>
  </si>
  <si>
    <t>Previous Report</t>
  </si>
  <si>
    <t>New Construction Rate</t>
  </si>
  <si>
    <t xml:space="preserve">Rate on </t>
  </si>
  <si>
    <t>ACA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</si>
  <si>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</si>
  <si>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</si>
  <si>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</si>
  <si>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</si>
  <si>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</si>
  <si>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</si>
  <si>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</si>
  <si>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</si>
  <si>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</si>
  <si>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</si>
  <si>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FMV</t>
  </si>
  <si>
    <t>RV</t>
  </si>
  <si>
    <t>DV</t>
  </si>
  <si>
    <t>IV</t>
  </si>
  <si>
    <t>RR Value</t>
  </si>
  <si>
    <t>Rental Value</t>
  </si>
  <si>
    <t>https://www.magicbricks.com/propertyDetails/2-BHK-1050-Sq-ft-Multistorey-Apartment-FOR-Sale-Sion-East-in-Mumbai&amp;id=4d423730343037383935</t>
  </si>
  <si>
    <t>https://www.squareyards.com/resale-6-bhk-servant-room-1610-sq-ft-apartment-in-kalpataru-karmakshetra/5966886</t>
  </si>
  <si>
    <t>Flat No. 32</t>
  </si>
  <si>
    <t>3rd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</si>
</sst>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43" fontId="2" fillId="0" borderId="1" xfId="1" applyFont="1" applyBorder="1"/>
    <xf numFmtId="0" fontId="5" fillId="0" borderId="26" xfId="0" applyFont="1" applyBorder="1" applyAlignment="1">
      <alignment horizontal="center" wrapText="1"/>
    </xf>
    <xf numFmtId="0" fontId="5" fillId="0" borderId="27" xfId="0" applyFont="1" applyBorder="1" applyAlignment="1">
      <alignment horizontal="center" wrapText="1"/>
    </xf>
    <xf numFmtId="0" fontId="0" fillId="0" borderId="2" xfId="0" applyBorder="1"/>
    <xf numFmtId="0" fontId="5" fillId="0" borderId="2" xfId="0" applyFont="1" applyBorder="1" applyAlignment="1">
      <alignment wrapText="1"/>
    </xf>
    <xf numFmtId="0" fontId="0" fillId="0" borderId="3" xfId="0" applyBorder="1"/>
    <xf numFmtId="0" fontId="5" fillId="0" borderId="4" xfId="0" applyFont="1" applyBorder="1"/>
    <xf numFmtId="0" fontId="0" fillId="0" borderId="5" xfId="0" applyBorder="1"/>
    <xf numFmtId="0" fontId="0" fillId="0" borderId="6" xfId="0" applyBorder="1"/>
    <xf numFmtId="43" fontId="4" fillId="0" borderId="1" xfId="1" applyFont="1" applyBorder="1"/>
    <xf numFmtId="0" fontId="5" fillId="0" borderId="28" xfId="0" applyFont="1" applyBorder="1" applyAlignment="1">
      <alignment horizontal="center" wrapText="1"/>
    </xf>
    <xf numFmtId="0" fontId="5" fillId="0" borderId="29" xfId="0" applyFont="1" applyBorder="1" applyAlignment="1">
      <alignment horizontal="center" wrapText="1"/>
    </xf>
    <xf numFmtId="0" fontId="0" fillId="0" borderId="7" xfId="0" applyBorder="1"/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0" borderId="26" xfId="0" applyFont="1" applyBorder="1" applyAlignment="1">
      <alignment wrapText="1"/>
    </xf>
    <xf numFmtId="0" fontId="0" fillId="0" borderId="9" xfId="0" applyBorder="1"/>
    <xf numFmtId="43" fontId="2" fillId="2" borderId="1" xfId="1" applyFont="1" applyFill="1" applyBorder="1"/>
    <xf numFmtId="0" fontId="0" fillId="2" borderId="1" xfId="0" applyFill="1" applyBorder="1"/>
    <xf numFmtId="164" fontId="0" fillId="2" borderId="1" xfId="0" applyNumberFormat="1" applyFill="1" applyBorder="1"/>
    <xf numFmtId="0" fontId="0" fillId="0" borderId="8" xfId="0" applyBorder="1"/>
    <xf numFmtId="0" fontId="5" fillId="0" borderId="28" xfId="0" applyFont="1" applyBorder="1" applyAlignment="1">
      <alignment horizontal="right" wrapText="1"/>
    </xf>
    <xf numFmtId="0" fontId="4" fillId="0" borderId="7" xfId="0" applyFont="1" applyBorder="1"/>
    <xf numFmtId="0" fontId="4" fillId="0" borderId="8" xfId="0" applyFont="1" applyBorder="1"/>
    <xf numFmtId="9" fontId="2" fillId="0" borderId="1" xfId="1" applyNumberFormat="1" applyFont="1" applyBorder="1"/>
    <xf numFmtId="9" fontId="0" fillId="0" borderId="1" xfId="0" applyNumberFormat="1" applyBorder="1"/>
    <xf numFmtId="0" fontId="0" fillId="0" borderId="1" xfId="0" applyBorder="1" applyAlignment="1">
      <alignment wrapText="1"/>
    </xf>
    <xf numFmtId="0" fontId="0" fillId="0" borderId="7" xfId="0" quotePrefix="1" applyBorder="1"/>
    <xf numFmtId="9" fontId="0" fillId="0" borderId="8" xfId="0" applyNumberFormat="1" applyBorder="1"/>
    <xf numFmtId="17" fontId="0" fillId="0" borderId="7" xfId="0" quotePrefix="1" applyNumberFormat="1" applyBorder="1"/>
    <xf numFmtId="43" fontId="2" fillId="0" borderId="0" xfId="1" applyFont="1" applyBorder="1"/>
    <xf numFmtId="0" fontId="4" fillId="0" borderId="1" xfId="0" applyFont="1" applyBorder="1"/>
    <xf numFmtId="0" fontId="4" fillId="0" borderId="1" xfId="1" applyNumberFormat="1" applyFont="1" applyBorder="1"/>
    <xf numFmtId="164" fontId="0" fillId="0" borderId="0" xfId="0" applyNumberFormat="1"/>
    <xf numFmtId="0" fontId="0" fillId="0" borderId="10" xfId="0" applyBorder="1"/>
    <xf numFmtId="9" fontId="0" fillId="0" borderId="11" xfId="0" applyNumberFormat="1" applyBorder="1"/>
    <xf numFmtId="0" fontId="4" fillId="2" borderId="1" xfId="1" applyNumberFormat="1" applyFont="1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" fillId="0" borderId="1" xfId="0" applyFont="1" applyBorder="1"/>
    <xf numFmtId="14" fontId="0" fillId="0" borderId="0" xfId="0" applyNumberFormat="1"/>
    <xf numFmtId="0" fontId="0" fillId="0" borderId="16" xfId="0" applyBorder="1"/>
    <xf numFmtId="0" fontId="5" fillId="0" borderId="30" xfId="0" applyFont="1" applyBorder="1" applyAlignment="1">
      <alignment horizontal="center" wrapText="1"/>
    </xf>
    <xf numFmtId="0" fontId="0" fillId="0" borderId="17" xfId="0" applyBorder="1" applyAlignment="1">
      <alignment horizontal="center"/>
    </xf>
    <xf numFmtId="0" fontId="5" fillId="0" borderId="0" xfId="0" applyFont="1" applyAlignment="1">
      <alignment horizontal="right" wrapText="1"/>
    </xf>
    <xf numFmtId="0" fontId="0" fillId="0" borderId="18" xfId="0" applyBorder="1"/>
    <xf numFmtId="0" fontId="0" fillId="0" borderId="19" xfId="0" applyBorder="1"/>
    <xf numFmtId="0" fontId="6" fillId="0" borderId="19" xfId="0" applyFont="1" applyBorder="1"/>
    <xf numFmtId="0" fontId="6" fillId="0" borderId="20" xfId="0" applyFont="1" applyBorder="1"/>
    <xf numFmtId="0" fontId="0" fillId="0" borderId="20" xfId="0" applyBorder="1"/>
    <xf numFmtId="0" fontId="0" fillId="0" borderId="21" xfId="0" applyBorder="1"/>
    <xf numFmtId="0" fontId="6" fillId="0" borderId="0" xfId="0" applyFont="1"/>
    <xf numFmtId="0" fontId="6" fillId="0" borderId="22" xfId="0" applyFont="1" applyBorder="1"/>
    <xf numFmtId="0" fontId="0" fillId="0" borderId="22" xfId="0" applyBorder="1"/>
    <xf numFmtId="43" fontId="7" fillId="0" borderId="0" xfId="1" applyFont="1" applyBorder="1"/>
    <xf numFmtId="43" fontId="8" fillId="0" borderId="0" xfId="1" applyFont="1" applyBorder="1"/>
    <xf numFmtId="43" fontId="8" fillId="0" borderId="0" xfId="1" applyFont="1" applyFill="1" applyBorder="1"/>
    <xf numFmtId="0" fontId="4" fillId="0" borderId="0" xfId="0" applyFont="1"/>
    <xf numFmtId="0" fontId="0" fillId="0" borderId="21" xfId="0" applyBorder="1" applyAlignment="1">
      <alignment wrapText="1"/>
    </xf>
    <xf numFmtId="0" fontId="7" fillId="0" borderId="0" xfId="0" applyFont="1"/>
    <xf numFmtId="0" fontId="8" fillId="0" borderId="0" xfId="0" applyFont="1"/>
    <xf numFmtId="9" fontId="7" fillId="0" borderId="0" xfId="0" applyNumberFormat="1" applyFont="1"/>
    <xf numFmtId="10" fontId="8" fillId="0" borderId="0" xfId="0" applyNumberFormat="1" applyFont="1"/>
    <xf numFmtId="0" fontId="0" fillId="2" borderId="21" xfId="0" applyFill="1" applyBorder="1"/>
    <xf numFmtId="43" fontId="7" fillId="2" borderId="0" xfId="1" applyFont="1" applyFill="1" applyBorder="1"/>
    <xf numFmtId="43" fontId="8" fillId="2" borderId="0" xfId="1" applyFont="1" applyFill="1" applyBorder="1"/>
    <xf numFmtId="0" fontId="4" fillId="2" borderId="21" xfId="0" applyFont="1" applyFill="1" applyBorder="1"/>
    <xf numFmtId="0" fontId="0" fillId="2" borderId="0" xfId="0" applyFill="1"/>
    <xf numFmtId="0" fontId="8" fillId="2" borderId="0" xfId="0" applyFont="1" applyFill="1"/>
    <xf numFmtId="164" fontId="8" fillId="0" borderId="0" xfId="0" applyNumberFormat="1" applyFont="1"/>
    <xf numFmtId="0" fontId="9" fillId="0" borderId="21" xfId="0" applyFont="1" applyBorder="1"/>
    <xf numFmtId="164" fontId="0" fillId="0" borderId="22" xfId="0" applyNumberFormat="1" applyBorder="1"/>
    <xf numFmtId="164" fontId="6" fillId="0" borderId="0" xfId="0" applyNumberFormat="1" applyFont="1"/>
    <xf numFmtId="0" fontId="0" fillId="0" borderId="23" xfId="0" applyBorder="1"/>
    <xf numFmtId="0" fontId="0" fillId="0" borderId="24" xfId="0" applyBorder="1"/>
    <xf numFmtId="0" fontId="0" fillId="0" borderId="25" xfId="0" applyBorder="1"/>
    <xf numFmtId="164" fontId="6" fillId="0" borderId="25" xfId="0" applyNumberFormat="1" applyFont="1" applyBorder="1"/>
    <xf numFmtId="0" fontId="6" fillId="0" borderId="21" xfId="0" applyFont="1" applyBorder="1"/>
    <xf numFmtId="9" fontId="0" fillId="0" borderId="0" xfId="0" applyNumberFormat="1"/>
    <xf numFmtId="0" fontId="10" fillId="0" borderId="0" xfId="0" applyFont="1"/>
    <xf numFmtId="0" fontId="3" fillId="0" borderId="0" xfId="2"/>
    <xf numFmtId="0" fontId="5" fillId="0" borderId="4" xfId="0" applyFont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282549</xdr:colOff>
      <xdr:row>3</xdr:row>
      <xdr:rowOff>92048</xdr:rowOff>
    </xdr:from>
    <xdr:to>
      <xdr:col>26</xdr:col>
      <xdr:colOff>39381</xdr:colOff>
      <xdr:row>49</xdr:row>
      <xdr:rowOff>187298</xdr:rowOff>
    </xdr:to>
    <xdr:pic>
      <xdr:nvPicPr>
        <xdr:cNvPr id="3099" name="Picture 1">
          <a:extLst>
            <a:ext uri="{FF2B5EF4-FFF2-40B4-BE49-F238E27FC236}">
              <a16:creationId xmlns:a16="http://schemas.microsoft.com/office/drawing/2014/main" id="{7B65FBF8-C78D-9976-A8DB-061EE4131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5763" y="663548"/>
          <a:ext cx="9553975" cy="885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33</xdr:col>
      <xdr:colOff>428625</xdr:colOff>
      <xdr:row>102</xdr:row>
      <xdr:rowOff>66675</xdr:rowOff>
    </xdr:to>
    <xdr:pic>
      <xdr:nvPicPr>
        <xdr:cNvPr id="3100" name="Picture 2">
          <a:extLst>
            <a:ext uri="{FF2B5EF4-FFF2-40B4-BE49-F238E27FC236}">
              <a16:creationId xmlns:a16="http://schemas.microsoft.com/office/drawing/2014/main" id="{88F22836-2150-483D-4DCB-D712F26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0668000"/>
          <a:ext cx="18107025" cy="882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2</xdr:row>
      <xdr:rowOff>152400</xdr:rowOff>
    </xdr:from>
    <xdr:to>
      <xdr:col>18</xdr:col>
      <xdr:colOff>419100</xdr:colOff>
      <xdr:row>32</xdr:row>
      <xdr:rowOff>38100</xdr:rowOff>
    </xdr:to>
    <xdr:pic>
      <xdr:nvPicPr>
        <xdr:cNvPr id="4110" name="Picture 1">
          <a:extLst>
            <a:ext uri="{FF2B5EF4-FFF2-40B4-BE49-F238E27FC236}">
              <a16:creationId xmlns:a16="http://schemas.microsoft.com/office/drawing/2014/main" id="{1E888534-4DA4-E586-267B-13B60E90E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" t="703" r="476" b="468"/>
        <a:stretch>
          <a:fillRect/>
        </a:stretch>
      </xdr:blipFill>
      <xdr:spPr bwMode="auto">
        <a:xfrm>
          <a:off x="4000500" y="533400"/>
          <a:ext cx="7391400" cy="5600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15</xdr:row>
      <xdr:rowOff>171450</xdr:rowOff>
    </xdr:from>
    <xdr:to>
      <xdr:col>2</xdr:col>
      <xdr:colOff>19050</xdr:colOff>
      <xdr:row>24</xdr:row>
      <xdr:rowOff>0</xdr:rowOff>
    </xdr:to>
    <xdr:pic>
      <xdr:nvPicPr>
        <xdr:cNvPr id="1052" name="Picture 1">
          <a:extLst>
            <a:ext uri="{FF2B5EF4-FFF2-40B4-BE49-F238E27FC236}">
              <a16:creationId xmlns:a16="http://schemas.microsoft.com/office/drawing/2014/main" id="{B9497AF0-C481-863C-B40D-4E1ECC1D7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3476625"/>
          <a:ext cx="28765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squareyards.com/resale-6-bhk-servant-room-1610-sq-ft-apartment-in-kalpataru-karmakshetra/5966886" TargetMode="External"/><Relationship Id="rId1" Type="http://schemas.openxmlformats.org/officeDocument/2006/relationships/hyperlink" Target="https://www.magicbricks.com/propertyDetails/2-BHK-1050-Sq-ft-Multistorey-Apartment-FOR-Sale-Sion-East-in-Mumbai&amp;id=4d423730343037383935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abSelected="1" zoomScale="115" zoomScaleNormal="115" workbookViewId="0">
      <selection activeCell="H25" sqref="H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56" customWidth="1"/>
    <col min="4" max="4" width="12.5703125" style="56" bestFit="1" customWidth="1"/>
    <col min="5" max="5" width="14.28515625" bestFit="1" customWidth="1"/>
    <col min="6" max="6" width="11.5703125" bestFit="1" customWidth="1"/>
  </cols>
  <sheetData>
    <row r="1" spans="1:6" x14ac:dyDescent="0.25">
      <c r="A1" s="50"/>
      <c r="B1" s="51"/>
      <c r="C1" s="52"/>
      <c r="D1" s="53"/>
      <c r="F1" s="54"/>
    </row>
    <row r="2" spans="1:6" x14ac:dyDescent="0.25">
      <c r="A2" s="55"/>
      <c r="D2" s="57"/>
      <c r="F2" s="58"/>
    </row>
    <row r="3" spans="1:6" x14ac:dyDescent="0.25">
      <c r="A3" s="55" t="s">
        <v>30</v>
      </c>
      <c r="B3" s="59"/>
      <c r="C3" s="60">
        <v>29000</v>
      </c>
      <c r="D3" s="61" t="s">
        <v>31</v>
      </c>
      <c r="E3" s="62" t="s">
        <v>32</v>
      </c>
      <c r="F3" s="58"/>
    </row>
    <row r="4" spans="1:6" ht="30" x14ac:dyDescent="0.25">
      <c r="A4" s="63" t="s">
        <v>33</v>
      </c>
      <c r="B4" s="59"/>
      <c r="C4" s="60">
        <v>3000</v>
      </c>
      <c r="D4" s="61"/>
      <c r="F4" s="58"/>
    </row>
    <row r="5" spans="1:6" x14ac:dyDescent="0.25">
      <c r="A5" s="55" t="s">
        <v>34</v>
      </c>
      <c r="B5" s="59"/>
      <c r="C5" s="60">
        <f>C3-C4</f>
        <v>26000</v>
      </c>
      <c r="D5" s="61"/>
      <c r="F5" s="58"/>
    </row>
    <row r="6" spans="1:6" x14ac:dyDescent="0.25">
      <c r="A6" s="55" t="s">
        <v>35</v>
      </c>
      <c r="B6" s="59"/>
      <c r="C6" s="60">
        <f>C4</f>
        <v>3000</v>
      </c>
      <c r="D6" s="61"/>
      <c r="F6" s="58"/>
    </row>
    <row r="7" spans="1:6" x14ac:dyDescent="0.25">
      <c r="A7" s="55" t="s">
        <v>36</v>
      </c>
      <c r="B7" s="64"/>
      <c r="C7" s="65">
        <f>D7-D8</f>
        <v>41</v>
      </c>
      <c r="D7" s="65">
        <v>2024</v>
      </c>
      <c r="F7" s="58"/>
    </row>
    <row r="8" spans="1:6" x14ac:dyDescent="0.25">
      <c r="A8" s="55" t="s">
        <v>37</v>
      </c>
      <c r="B8" s="64"/>
      <c r="C8" s="65">
        <f>C9-C7</f>
        <v>19</v>
      </c>
      <c r="D8" s="65">
        <v>1983</v>
      </c>
      <c r="F8" s="58"/>
    </row>
    <row r="9" spans="1:6" x14ac:dyDescent="0.25">
      <c r="A9" s="55" t="s">
        <v>38</v>
      </c>
      <c r="B9" s="64"/>
      <c r="C9" s="65">
        <v>60</v>
      </c>
      <c r="D9" s="65"/>
      <c r="F9" s="58"/>
    </row>
    <row r="10" spans="1:6" ht="30" x14ac:dyDescent="0.25">
      <c r="A10" s="63" t="s">
        <v>39</v>
      </c>
      <c r="B10" s="64"/>
      <c r="C10" s="65">
        <f>90*C7/C9</f>
        <v>61.5</v>
      </c>
      <c r="D10" s="65"/>
      <c r="F10" s="58"/>
    </row>
    <row r="11" spans="1:6" x14ac:dyDescent="0.25">
      <c r="A11" s="55"/>
      <c r="B11" s="66"/>
      <c r="C11" s="67">
        <f>C10%</f>
        <v>0.61499999999999999</v>
      </c>
      <c r="D11" s="67"/>
      <c r="F11" s="58"/>
    </row>
    <row r="12" spans="1:6" x14ac:dyDescent="0.25">
      <c r="A12" s="55" t="s">
        <v>40</v>
      </c>
      <c r="B12" s="59"/>
      <c r="C12" s="60">
        <f>C6*C11</f>
        <v>1845</v>
      </c>
      <c r="D12" s="61"/>
      <c r="F12" s="58"/>
    </row>
    <row r="13" spans="1:6" x14ac:dyDescent="0.25">
      <c r="A13" s="55" t="s">
        <v>41</v>
      </c>
      <c r="B13" s="59"/>
      <c r="C13" s="60">
        <f>C6-C12</f>
        <v>1155</v>
      </c>
      <c r="D13" s="61"/>
      <c r="F13" s="58"/>
    </row>
    <row r="14" spans="1:6" x14ac:dyDescent="0.25">
      <c r="A14" s="55" t="s">
        <v>34</v>
      </c>
      <c r="B14" s="59"/>
      <c r="C14" s="60">
        <f>C5</f>
        <v>26000</v>
      </c>
      <c r="D14" s="61"/>
      <c r="F14" s="58"/>
    </row>
    <row r="15" spans="1:6" x14ac:dyDescent="0.25">
      <c r="B15" s="59"/>
      <c r="C15" s="60"/>
      <c r="D15" s="61"/>
      <c r="F15" s="58"/>
    </row>
    <row r="16" spans="1:6" x14ac:dyDescent="0.25">
      <c r="A16" s="68" t="s">
        <v>42</v>
      </c>
      <c r="B16" s="69"/>
      <c r="C16" s="70">
        <f>C14+C13</f>
        <v>27155</v>
      </c>
      <c r="D16" s="61"/>
      <c r="F16" s="58"/>
    </row>
    <row r="17" spans="1:6" x14ac:dyDescent="0.25">
      <c r="B17" s="64"/>
      <c r="C17" s="65"/>
      <c r="D17" s="65"/>
      <c r="F17" s="58"/>
    </row>
    <row r="18" spans="1:6" x14ac:dyDescent="0.25">
      <c r="A18" s="71" t="str">
        <f>E3</f>
        <v>ACA</v>
      </c>
      <c r="B18" s="72"/>
      <c r="C18" s="73">
        <v>837</v>
      </c>
      <c r="D18" s="65"/>
      <c r="F18" s="58"/>
    </row>
    <row r="19" spans="1:6" x14ac:dyDescent="0.25">
      <c r="A19" s="55" t="s">
        <v>43</v>
      </c>
      <c r="B19" s="62"/>
      <c r="C19" s="74">
        <f>C18*C16</f>
        <v>22728735</v>
      </c>
      <c r="D19" s="75"/>
      <c r="E19" s="36"/>
      <c r="F19" s="76"/>
    </row>
    <row r="20" spans="1:6" x14ac:dyDescent="0.25">
      <c r="A20" s="55" t="s">
        <v>44</v>
      </c>
      <c r="C20" s="77">
        <f>C19*90%</f>
        <v>20455861.5</v>
      </c>
      <c r="D20" s="74"/>
      <c r="F20" s="58"/>
    </row>
    <row r="21" spans="1:6" x14ac:dyDescent="0.25">
      <c r="A21" s="55" t="s">
        <v>45</v>
      </c>
      <c r="C21" s="77">
        <f>C19*80%</f>
        <v>18182988</v>
      </c>
      <c r="D21" s="77"/>
      <c r="F21" s="58"/>
    </row>
    <row r="22" spans="1:6" x14ac:dyDescent="0.25">
      <c r="A22" s="55"/>
      <c r="D22" s="65"/>
      <c r="F22" s="78"/>
    </row>
    <row r="23" spans="1:6" x14ac:dyDescent="0.25">
      <c r="A23" s="79" t="s">
        <v>46</v>
      </c>
      <c r="B23" s="80"/>
      <c r="C23" s="81">
        <f>C4*C18</f>
        <v>2511000</v>
      </c>
      <c r="D23" s="81"/>
    </row>
    <row r="24" spans="1:6" x14ac:dyDescent="0.25">
      <c r="A24" s="55" t="s">
        <v>47</v>
      </c>
    </row>
    <row r="25" spans="1:6" x14ac:dyDescent="0.25">
      <c r="A25" s="82" t="s">
        <v>48</v>
      </c>
      <c r="B25" s="56"/>
      <c r="C25" s="77">
        <f>C19*0.025/12</f>
        <v>47351.53125</v>
      </c>
      <c r="D25" s="77"/>
    </row>
    <row r="26" spans="1:6" x14ac:dyDescent="0.25">
      <c r="C26" s="77"/>
      <c r="D26" s="77"/>
    </row>
    <row r="27" spans="1:6" x14ac:dyDescent="0.25">
      <c r="C27" s="77"/>
      <c r="D27" s="77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83"/>
    </row>
    <row r="59" spans="1:1" ht="15.75" x14ac:dyDescent="0.25">
      <c r="A59" s="84"/>
    </row>
    <row r="60" spans="1:1" ht="15.75" x14ac:dyDescent="0.25">
      <c r="A60" s="84"/>
    </row>
    <row r="61" spans="1:1" ht="15.75" x14ac:dyDescent="0.25">
      <c r="A61" s="84"/>
    </row>
    <row r="62" spans="1:1" ht="15.75" x14ac:dyDescent="0.25">
      <c r="A62" s="84"/>
    </row>
    <row r="63" spans="1:1" ht="15.75" x14ac:dyDescent="0.25">
      <c r="A63" s="84"/>
    </row>
    <row r="64" spans="1:1" ht="15.75" x14ac:dyDescent="0.25">
      <c r="A64" s="84"/>
    </row>
    <row r="65" spans="1:1" ht="15.75" x14ac:dyDescent="0.25">
      <c r="A65" s="84"/>
    </row>
    <row r="84" spans="3:3" x14ac:dyDescent="0.25">
      <c r="C84" s="56">
        <f>C83*C82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E55"/>
  <sheetViews>
    <sheetView topLeftCell="A52" zoomScale="70" zoomScaleNormal="70" workbookViewId="0">
      <selection activeCell="Z55" sqref="Z55"/>
    </sheetView>
  </sheetViews>
  <sheetFormatPr defaultRowHeight="15" x14ac:dyDescent="0.25"/>
  <sheetData>
    <row r="2" spans="5:5" x14ac:dyDescent="0.25">
      <c r="E2" s="85" t="s">
        <v>49</v>
      </c>
    </row>
    <row r="55" spans="5:5" x14ac:dyDescent="0.25">
      <c r="E55" s="85" t="s">
        <v>50</v>
      </c>
    </row>
  </sheetData>
  <hyperlinks>
    <hyperlink ref="E2" r:id="rId1"/>
    <hyperlink ref="E55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W26" sqref="W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75"/>
  <sheetViews>
    <sheetView workbookViewId="0">
      <selection activeCell="E31" sqref="E3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8.140625" customWidth="1"/>
    <col min="5" max="5" width="15.42578125" bestFit="1" customWidth="1"/>
    <col min="6" max="6" width="6.42578125" bestFit="1" customWidth="1"/>
    <col min="7" max="7" width="8.28515625" style="1" customWidth="1"/>
    <col min="8" max="8" width="13.7109375" style="48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1"/>
    </row>
    <row r="2" spans="2:17" ht="15.75" thickBot="1" x14ac:dyDescent="0.3">
      <c r="G2" s="86" t="s">
        <v>0</v>
      </c>
      <c r="H2" s="87"/>
    </row>
    <row r="3" spans="2:17" ht="27" thickBot="1" x14ac:dyDescent="0.3">
      <c r="B3" s="2" t="s">
        <v>1</v>
      </c>
      <c r="C3" s="3">
        <v>103570</v>
      </c>
      <c r="D3" s="2"/>
      <c r="E3" s="2"/>
      <c r="F3" s="2"/>
      <c r="G3" s="4" t="s">
        <v>2</v>
      </c>
      <c r="H3" s="5" t="s">
        <v>3</v>
      </c>
      <c r="I3" s="6"/>
      <c r="K3" s="7" t="s">
        <v>4</v>
      </c>
      <c r="L3" s="8"/>
      <c r="N3" s="9" t="s">
        <v>5</v>
      </c>
      <c r="O3" s="10"/>
      <c r="P3" s="10"/>
      <c r="Q3" s="11"/>
    </row>
    <row r="4" spans="2:17" ht="27" thickBot="1" x14ac:dyDescent="0.3">
      <c r="B4" s="2" t="s">
        <v>6</v>
      </c>
      <c r="C4" s="12">
        <f>C3*0%</f>
        <v>0</v>
      </c>
      <c r="D4" s="2"/>
      <c r="E4" s="2"/>
      <c r="F4" s="2"/>
      <c r="G4" s="13">
        <v>1</v>
      </c>
      <c r="H4" s="14">
        <v>0</v>
      </c>
      <c r="I4" s="15">
        <v>100</v>
      </c>
      <c r="K4" s="16" t="s">
        <v>7</v>
      </c>
      <c r="L4" s="17" t="s">
        <v>8</v>
      </c>
      <c r="N4" s="4" t="s">
        <v>2</v>
      </c>
      <c r="O4" s="18" t="s">
        <v>3</v>
      </c>
      <c r="P4" s="19"/>
    </row>
    <row r="5" spans="2:17" ht="15.75" thickBot="1" x14ac:dyDescent="0.3">
      <c r="B5" s="2" t="s">
        <v>9</v>
      </c>
      <c r="C5" s="20">
        <f>C3+C4</f>
        <v>103570</v>
      </c>
      <c r="D5" s="21" t="s">
        <v>10</v>
      </c>
      <c r="E5" s="22">
        <f>ROUND(C5/10.764,0)</f>
        <v>9622</v>
      </c>
      <c r="F5" s="21" t="s">
        <v>11</v>
      </c>
      <c r="G5" s="13">
        <v>2</v>
      </c>
      <c r="H5" s="14">
        <v>0</v>
      </c>
      <c r="I5" s="15">
        <v>100</v>
      </c>
      <c r="K5" s="15">
        <v>30250</v>
      </c>
      <c r="L5" s="23">
        <v>26620</v>
      </c>
      <c r="N5" s="13">
        <v>1</v>
      </c>
      <c r="O5" s="24">
        <v>0</v>
      </c>
      <c r="P5" s="15">
        <v>100</v>
      </c>
    </row>
    <row r="6" spans="2:17" ht="15.75" thickBot="1" x14ac:dyDescent="0.3">
      <c r="B6" s="2" t="s">
        <v>12</v>
      </c>
      <c r="C6" s="3">
        <v>47210</v>
      </c>
      <c r="D6" s="2"/>
      <c r="E6" s="2"/>
      <c r="F6" s="2"/>
      <c r="G6" s="13">
        <v>3</v>
      </c>
      <c r="H6" s="14">
        <v>5</v>
      </c>
      <c r="I6" s="15">
        <v>95</v>
      </c>
      <c r="K6" s="25" t="s">
        <v>13</v>
      </c>
      <c r="L6" s="26" t="s">
        <v>14</v>
      </c>
      <c r="N6" s="13">
        <v>2</v>
      </c>
      <c r="O6" s="24">
        <v>0</v>
      </c>
      <c r="P6" s="15">
        <v>100</v>
      </c>
    </row>
    <row r="7" spans="2:17" ht="15.75" thickBot="1" x14ac:dyDescent="0.3">
      <c r="B7" s="2" t="s">
        <v>15</v>
      </c>
      <c r="C7" s="3">
        <f>C5-C6</f>
        <v>56360</v>
      </c>
      <c r="D7" s="2"/>
      <c r="E7" s="2"/>
      <c r="F7" s="2"/>
      <c r="G7" s="13">
        <v>4</v>
      </c>
      <c r="H7" s="14">
        <v>5</v>
      </c>
      <c r="I7" s="15">
        <v>95</v>
      </c>
      <c r="K7" s="15" t="s">
        <v>16</v>
      </c>
      <c r="L7" s="23" t="s">
        <v>17</v>
      </c>
      <c r="N7" s="13">
        <v>3</v>
      </c>
      <c r="O7" s="24">
        <v>5</v>
      </c>
      <c r="P7" s="15">
        <v>95</v>
      </c>
    </row>
    <row r="8" spans="2:17" ht="15.75" thickBot="1" x14ac:dyDescent="0.3">
      <c r="B8" s="2" t="s">
        <v>18</v>
      </c>
      <c r="C8" s="27">
        <v>0.41</v>
      </c>
      <c r="D8" s="28">
        <f>1-C8</f>
        <v>0.59000000000000008</v>
      </c>
      <c r="E8" s="2"/>
      <c r="F8" s="2"/>
      <c r="G8" s="13">
        <v>5</v>
      </c>
      <c r="H8" s="14">
        <v>5</v>
      </c>
      <c r="I8" s="15">
        <v>95</v>
      </c>
      <c r="K8" s="15"/>
      <c r="L8" s="23"/>
      <c r="N8" s="13">
        <v>4</v>
      </c>
      <c r="O8" s="24">
        <v>5</v>
      </c>
      <c r="P8" s="15">
        <v>95</v>
      </c>
    </row>
    <row r="9" spans="2:17" ht="15.75" thickBot="1" x14ac:dyDescent="0.3">
      <c r="B9" s="29" t="s">
        <v>19</v>
      </c>
      <c r="D9" s="3">
        <f>ROUND(C7*D8,0)</f>
        <v>33252</v>
      </c>
      <c r="E9" s="2"/>
      <c r="F9" s="2"/>
      <c r="G9" s="13">
        <v>6</v>
      </c>
      <c r="H9" s="14">
        <v>6</v>
      </c>
      <c r="I9" s="15">
        <v>94</v>
      </c>
      <c r="K9" s="30" t="s">
        <v>20</v>
      </c>
      <c r="L9" s="31">
        <v>0.05</v>
      </c>
      <c r="N9" s="13">
        <v>5</v>
      </c>
      <c r="O9" s="24">
        <v>5</v>
      </c>
      <c r="P9" s="15">
        <v>95</v>
      </c>
    </row>
    <row r="10" spans="2:17" ht="15.75" thickBot="1" x14ac:dyDescent="0.3">
      <c r="B10" s="2" t="s">
        <v>21</v>
      </c>
      <c r="C10" s="20">
        <f>C6+D9</f>
        <v>80462</v>
      </c>
      <c r="D10" s="21" t="s">
        <v>10</v>
      </c>
      <c r="E10" s="22">
        <f>ROUND(C10/10.764,0)</f>
        <v>7475</v>
      </c>
      <c r="F10" s="21" t="s">
        <v>11</v>
      </c>
      <c r="G10" s="13">
        <v>7</v>
      </c>
      <c r="H10" s="14">
        <v>7</v>
      </c>
      <c r="I10" s="15">
        <v>93</v>
      </c>
      <c r="K10" s="32" t="s">
        <v>22</v>
      </c>
      <c r="L10" s="31">
        <v>0.1</v>
      </c>
      <c r="N10" s="13">
        <v>6</v>
      </c>
      <c r="O10" s="24">
        <v>6.5</v>
      </c>
      <c r="P10" s="15">
        <f t="shared" ref="P10:P63" si="0">P9-1.5</f>
        <v>93.5</v>
      </c>
    </row>
    <row r="11" spans="2:17" ht="15.75" thickBot="1" x14ac:dyDescent="0.3">
      <c r="C11" s="33"/>
      <c r="G11" s="13">
        <v>8</v>
      </c>
      <c r="H11" s="14">
        <v>8</v>
      </c>
      <c r="I11" s="15">
        <v>92</v>
      </c>
      <c r="K11" s="15" t="s">
        <v>23</v>
      </c>
      <c r="L11" s="31">
        <v>0.15</v>
      </c>
      <c r="N11" s="13">
        <v>7</v>
      </c>
      <c r="O11" s="24">
        <v>8</v>
      </c>
      <c r="P11" s="15">
        <f t="shared" si="0"/>
        <v>92</v>
      </c>
    </row>
    <row r="12" spans="2:17" ht="15.75" thickBot="1" x14ac:dyDescent="0.3">
      <c r="B12" s="34" t="s">
        <v>24</v>
      </c>
      <c r="C12" s="35">
        <v>2024</v>
      </c>
      <c r="E12" s="36" t="s">
        <v>51</v>
      </c>
      <c r="G12" s="13">
        <v>9</v>
      </c>
      <c r="H12" s="14">
        <v>9</v>
      </c>
      <c r="I12" s="15">
        <v>91</v>
      </c>
      <c r="K12" s="37" t="s">
        <v>25</v>
      </c>
      <c r="L12" s="38">
        <v>0.2</v>
      </c>
      <c r="N12" s="13">
        <v>8</v>
      </c>
      <c r="O12" s="24">
        <v>9.5</v>
      </c>
      <c r="P12" s="15">
        <f t="shared" si="0"/>
        <v>90.5</v>
      </c>
    </row>
    <row r="13" spans="2:17" ht="15.75" thickBot="1" x14ac:dyDescent="0.3">
      <c r="B13" s="34" t="s">
        <v>26</v>
      </c>
      <c r="C13" s="39">
        <v>1983</v>
      </c>
      <c r="D13" s="36" t="s">
        <v>29</v>
      </c>
      <c r="E13" t="s">
        <v>52</v>
      </c>
      <c r="G13" s="13">
        <v>10</v>
      </c>
      <c r="H13" s="14">
        <v>10</v>
      </c>
      <c r="I13" s="15">
        <v>90</v>
      </c>
      <c r="K13" s="40"/>
      <c r="L13" s="41"/>
      <c r="N13" s="13">
        <v>9</v>
      </c>
      <c r="O13" s="24">
        <v>11</v>
      </c>
      <c r="P13" s="15">
        <f t="shared" si="0"/>
        <v>89</v>
      </c>
    </row>
    <row r="14" spans="2:17" ht="15.75" thickBot="1" x14ac:dyDescent="0.3">
      <c r="B14" s="34" t="s">
        <v>27</v>
      </c>
      <c r="C14" s="35">
        <f>(C12-C13)</f>
        <v>41</v>
      </c>
      <c r="G14" s="13">
        <v>11</v>
      </c>
      <c r="H14" s="14">
        <v>11</v>
      </c>
      <c r="I14" s="15">
        <v>89</v>
      </c>
      <c r="K14" s="42"/>
      <c r="L14" s="43"/>
      <c r="N14" s="13">
        <v>10</v>
      </c>
      <c r="O14" s="24">
        <v>12.5</v>
      </c>
      <c r="P14" s="15">
        <f t="shared" si="0"/>
        <v>87.5</v>
      </c>
    </row>
    <row r="15" spans="2:17" ht="17.25" thickBot="1" x14ac:dyDescent="0.35">
      <c r="B15" s="44" t="s">
        <v>28</v>
      </c>
      <c r="C15" s="34">
        <f>60-C14</f>
        <v>19</v>
      </c>
      <c r="G15" s="13">
        <v>12</v>
      </c>
      <c r="H15" s="14">
        <v>12</v>
      </c>
      <c r="I15" s="15">
        <v>88</v>
      </c>
      <c r="N15" s="13">
        <v>11</v>
      </c>
      <c r="O15" s="24">
        <v>14</v>
      </c>
      <c r="P15" s="15">
        <f t="shared" si="0"/>
        <v>86</v>
      </c>
    </row>
    <row r="16" spans="2:17" ht="15.75" thickBot="1" x14ac:dyDescent="0.3">
      <c r="E16" s="36"/>
      <c r="G16" s="13">
        <v>13</v>
      </c>
      <c r="H16" s="14">
        <v>13</v>
      </c>
      <c r="I16" s="15">
        <v>87</v>
      </c>
      <c r="J16" s="36"/>
      <c r="N16" s="13">
        <v>12</v>
      </c>
      <c r="O16" s="24">
        <v>15.5</v>
      </c>
      <c r="P16" s="15">
        <f t="shared" si="0"/>
        <v>84.5</v>
      </c>
    </row>
    <row r="17" spans="2:17" ht="15.75" thickBot="1" x14ac:dyDescent="0.3">
      <c r="G17" s="13">
        <v>14</v>
      </c>
      <c r="H17" s="14">
        <v>14</v>
      </c>
      <c r="I17" s="15">
        <v>86</v>
      </c>
      <c r="K17" s="36"/>
      <c r="L17" s="36"/>
      <c r="N17" s="13">
        <v>13</v>
      </c>
      <c r="O17" s="24">
        <v>17</v>
      </c>
      <c r="P17" s="15">
        <f t="shared" si="0"/>
        <v>83</v>
      </c>
    </row>
    <row r="18" spans="2:17" ht="15.75" thickBot="1" x14ac:dyDescent="0.3">
      <c r="G18" s="13">
        <v>15</v>
      </c>
      <c r="H18" s="14">
        <v>15</v>
      </c>
      <c r="I18" s="15">
        <v>85</v>
      </c>
      <c r="J18" s="36"/>
      <c r="L18" s="36"/>
      <c r="N18" s="13">
        <v>14</v>
      </c>
      <c r="O18" s="24">
        <v>18.5</v>
      </c>
      <c r="P18" s="15">
        <f t="shared" si="0"/>
        <v>81.5</v>
      </c>
    </row>
    <row r="19" spans="2:17" ht="15.75" thickBot="1" x14ac:dyDescent="0.3">
      <c r="G19" s="13">
        <v>16</v>
      </c>
      <c r="H19" s="14">
        <v>16</v>
      </c>
      <c r="I19" s="15">
        <v>84</v>
      </c>
      <c r="N19" s="13">
        <v>15</v>
      </c>
      <c r="O19" s="24">
        <v>20</v>
      </c>
      <c r="P19" s="15">
        <f t="shared" si="0"/>
        <v>80</v>
      </c>
    </row>
    <row r="20" spans="2:17" ht="15.75" thickBot="1" x14ac:dyDescent="0.3">
      <c r="G20" s="13">
        <v>17</v>
      </c>
      <c r="H20" s="14">
        <v>17</v>
      </c>
      <c r="I20" s="15">
        <v>83</v>
      </c>
      <c r="N20" s="13">
        <v>16</v>
      </c>
      <c r="O20" s="24">
        <v>21.5</v>
      </c>
      <c r="P20" s="15">
        <f t="shared" si="0"/>
        <v>78.5</v>
      </c>
    </row>
    <row r="21" spans="2:17" ht="15.75" thickBot="1" x14ac:dyDescent="0.3">
      <c r="G21" s="13">
        <v>18</v>
      </c>
      <c r="H21" s="14">
        <v>18</v>
      </c>
      <c r="I21" s="15">
        <v>82</v>
      </c>
      <c r="N21" s="13">
        <v>17</v>
      </c>
      <c r="O21" s="24">
        <v>23</v>
      </c>
      <c r="P21" s="15">
        <f t="shared" si="0"/>
        <v>77</v>
      </c>
    </row>
    <row r="22" spans="2:17" ht="15.75" thickBot="1" x14ac:dyDescent="0.3">
      <c r="G22" s="13">
        <v>19</v>
      </c>
      <c r="H22" s="14">
        <v>19</v>
      </c>
      <c r="I22" s="15">
        <v>81</v>
      </c>
      <c r="N22" s="13">
        <v>18</v>
      </c>
      <c r="O22" s="24">
        <v>24.5</v>
      </c>
      <c r="P22" s="15">
        <f t="shared" si="0"/>
        <v>75.5</v>
      </c>
    </row>
    <row r="23" spans="2:17" ht="15.75" thickBot="1" x14ac:dyDescent="0.3">
      <c r="G23" s="13">
        <v>20</v>
      </c>
      <c r="H23" s="14">
        <v>20</v>
      </c>
      <c r="I23" s="15">
        <v>80</v>
      </c>
      <c r="N23" s="13">
        <v>19</v>
      </c>
      <c r="O23" s="24">
        <v>26</v>
      </c>
      <c r="P23" s="15">
        <f t="shared" si="0"/>
        <v>74</v>
      </c>
    </row>
    <row r="24" spans="2:17" ht="15.75" thickBot="1" x14ac:dyDescent="0.3">
      <c r="G24" s="13">
        <v>21</v>
      </c>
      <c r="H24" s="14">
        <v>21</v>
      </c>
      <c r="I24" s="15">
        <v>79</v>
      </c>
      <c r="N24" s="13">
        <v>20</v>
      </c>
      <c r="O24" s="24">
        <v>27.5</v>
      </c>
      <c r="P24" s="15">
        <f t="shared" si="0"/>
        <v>72.5</v>
      </c>
    </row>
    <row r="25" spans="2:17" ht="15.75" thickBot="1" x14ac:dyDescent="0.3">
      <c r="G25" s="13">
        <v>22</v>
      </c>
      <c r="H25" s="14">
        <v>22</v>
      </c>
      <c r="I25" s="15">
        <v>78</v>
      </c>
      <c r="N25" s="13">
        <v>21</v>
      </c>
      <c r="O25" s="24">
        <v>29</v>
      </c>
      <c r="P25" s="15">
        <f t="shared" si="0"/>
        <v>71</v>
      </c>
    </row>
    <row r="26" spans="2:17" ht="15.75" thickBot="1" x14ac:dyDescent="0.3">
      <c r="G26" s="13">
        <v>23</v>
      </c>
      <c r="H26" s="14">
        <v>23</v>
      </c>
      <c r="I26" s="15">
        <v>77</v>
      </c>
      <c r="N26" s="13">
        <v>22</v>
      </c>
      <c r="O26" s="24">
        <v>30.5</v>
      </c>
      <c r="P26" s="15">
        <f t="shared" si="0"/>
        <v>69.5</v>
      </c>
    </row>
    <row r="27" spans="2:17" ht="15.75" thickBot="1" x14ac:dyDescent="0.3">
      <c r="G27" s="13">
        <v>24</v>
      </c>
      <c r="H27" s="14">
        <v>24</v>
      </c>
      <c r="I27" s="15">
        <v>76</v>
      </c>
      <c r="N27" s="13">
        <v>23</v>
      </c>
      <c r="O27" s="24">
        <v>32</v>
      </c>
      <c r="P27" s="15">
        <f t="shared" si="0"/>
        <v>68</v>
      </c>
    </row>
    <row r="28" spans="2:17" ht="15.75" thickBot="1" x14ac:dyDescent="0.3">
      <c r="B28" s="2"/>
      <c r="C28" s="3"/>
      <c r="E28" s="2"/>
      <c r="G28" s="13">
        <v>25</v>
      </c>
      <c r="H28" s="14">
        <v>25</v>
      </c>
      <c r="I28" s="15">
        <v>75</v>
      </c>
      <c r="N28" s="13">
        <v>24</v>
      </c>
      <c r="O28" s="24">
        <v>33.5</v>
      </c>
      <c r="P28" s="15">
        <f t="shared" si="0"/>
        <v>66.5</v>
      </c>
    </row>
    <row r="29" spans="2:17" ht="15.75" thickBot="1" x14ac:dyDescent="0.3">
      <c r="B29" s="2"/>
      <c r="C29" s="3"/>
      <c r="E29" s="2"/>
      <c r="F29" s="2"/>
      <c r="G29" s="13">
        <v>26</v>
      </c>
      <c r="H29" s="14">
        <v>26</v>
      </c>
      <c r="I29" s="15">
        <v>74</v>
      </c>
      <c r="N29" s="13">
        <v>25</v>
      </c>
      <c r="O29" s="24">
        <v>35</v>
      </c>
      <c r="P29" s="15">
        <f t="shared" si="0"/>
        <v>65</v>
      </c>
      <c r="Q29" s="45"/>
    </row>
    <row r="30" spans="2:17" ht="15.75" thickBot="1" x14ac:dyDescent="0.3">
      <c r="B30" s="2"/>
      <c r="C30" s="20"/>
      <c r="E30" s="22"/>
      <c r="F30" s="2"/>
      <c r="G30" s="13">
        <v>27</v>
      </c>
      <c r="H30" s="14">
        <v>27</v>
      </c>
      <c r="I30" s="15">
        <v>73</v>
      </c>
      <c r="N30" s="13">
        <v>26</v>
      </c>
      <c r="O30" s="24">
        <v>36.5</v>
      </c>
      <c r="P30" s="15">
        <f t="shared" si="0"/>
        <v>63.5</v>
      </c>
    </row>
    <row r="31" spans="2:17" ht="15.75" thickBot="1" x14ac:dyDescent="0.3">
      <c r="B31" s="2"/>
      <c r="C31" s="3"/>
      <c r="E31" s="2"/>
      <c r="F31" s="21"/>
      <c r="G31" s="13">
        <v>28</v>
      </c>
      <c r="H31" s="14">
        <v>28</v>
      </c>
      <c r="I31" s="15">
        <v>72</v>
      </c>
      <c r="N31" s="13">
        <v>27</v>
      </c>
      <c r="O31" s="24">
        <v>38</v>
      </c>
      <c r="P31" s="15">
        <f t="shared" si="0"/>
        <v>62</v>
      </c>
    </row>
    <row r="32" spans="2:17" ht="15.75" thickBot="1" x14ac:dyDescent="0.3">
      <c r="B32" s="2"/>
      <c r="C32" s="3"/>
      <c r="E32" s="2"/>
      <c r="F32" s="2"/>
      <c r="G32" s="13">
        <v>29</v>
      </c>
      <c r="H32" s="14">
        <v>29</v>
      </c>
      <c r="I32" s="15">
        <v>71</v>
      </c>
      <c r="N32" s="13">
        <v>28</v>
      </c>
      <c r="O32" s="24">
        <v>39.5</v>
      </c>
      <c r="P32" s="15">
        <f t="shared" si="0"/>
        <v>60.5</v>
      </c>
    </row>
    <row r="33" spans="2:16" ht="15.75" thickBot="1" x14ac:dyDescent="0.3">
      <c r="B33" s="2"/>
      <c r="C33" s="27"/>
      <c r="D33" s="28"/>
      <c r="E33" s="2"/>
      <c r="F33" s="2"/>
      <c r="G33" s="13">
        <v>30</v>
      </c>
      <c r="H33" s="14">
        <v>30</v>
      </c>
      <c r="I33" s="15">
        <v>70</v>
      </c>
      <c r="N33" s="13">
        <v>29</v>
      </c>
      <c r="O33" s="24">
        <v>41</v>
      </c>
      <c r="P33" s="15">
        <f t="shared" si="0"/>
        <v>59</v>
      </c>
    </row>
    <row r="34" spans="2:16" ht="15.75" thickBot="1" x14ac:dyDescent="0.3">
      <c r="B34" s="29"/>
      <c r="D34" s="3"/>
      <c r="E34" s="2"/>
      <c r="F34" s="2"/>
      <c r="G34" s="13">
        <v>31</v>
      </c>
      <c r="H34" s="14">
        <v>31</v>
      </c>
      <c r="I34" s="15">
        <v>69</v>
      </c>
      <c r="N34" s="13">
        <v>30</v>
      </c>
      <c r="O34" s="24">
        <v>42.5</v>
      </c>
      <c r="P34" s="15">
        <f t="shared" si="0"/>
        <v>57.5</v>
      </c>
    </row>
    <row r="35" spans="2:16" ht="15.75" thickBot="1" x14ac:dyDescent="0.3">
      <c r="B35" s="2"/>
      <c r="C35" s="20"/>
      <c r="D35" s="21"/>
      <c r="E35" s="22"/>
      <c r="F35" s="2"/>
      <c r="G35" s="13">
        <v>32</v>
      </c>
      <c r="H35" s="14">
        <v>32</v>
      </c>
      <c r="I35" s="15">
        <v>68</v>
      </c>
      <c r="N35" s="13">
        <v>31</v>
      </c>
      <c r="O35" s="24">
        <v>44</v>
      </c>
      <c r="P35" s="15">
        <f t="shared" si="0"/>
        <v>56</v>
      </c>
    </row>
    <row r="36" spans="2:16" ht="15.75" thickBot="1" x14ac:dyDescent="0.3">
      <c r="B36" s="46"/>
      <c r="C36" s="33"/>
      <c r="F36" s="21"/>
      <c r="G36" s="13">
        <v>33</v>
      </c>
      <c r="H36" s="14">
        <v>33</v>
      </c>
      <c r="I36" s="15">
        <v>67</v>
      </c>
      <c r="N36" s="13">
        <v>32</v>
      </c>
      <c r="O36" s="24">
        <v>45.5</v>
      </c>
      <c r="P36" s="15">
        <f t="shared" si="0"/>
        <v>54.5</v>
      </c>
    </row>
    <row r="37" spans="2:16" ht="15.75" thickBot="1" x14ac:dyDescent="0.3">
      <c r="B37" s="34"/>
      <c r="C37" s="35"/>
      <c r="E37" s="36"/>
      <c r="G37" s="13">
        <v>34</v>
      </c>
      <c r="H37" s="14">
        <v>34</v>
      </c>
      <c r="I37" s="15">
        <v>66</v>
      </c>
      <c r="N37" s="13">
        <v>33</v>
      </c>
      <c r="O37" s="24">
        <v>47</v>
      </c>
      <c r="P37" s="15">
        <f t="shared" si="0"/>
        <v>53</v>
      </c>
    </row>
    <row r="38" spans="2:16" ht="15.75" thickBot="1" x14ac:dyDescent="0.3">
      <c r="B38" s="34"/>
      <c r="C38" s="35"/>
      <c r="D38" s="36"/>
      <c r="G38" s="13">
        <v>35</v>
      </c>
      <c r="H38" s="14">
        <v>35</v>
      </c>
      <c r="I38" s="15">
        <v>65</v>
      </c>
      <c r="N38" s="13">
        <v>34</v>
      </c>
      <c r="O38" s="24">
        <v>48.5</v>
      </c>
      <c r="P38" s="15">
        <f t="shared" si="0"/>
        <v>51.5</v>
      </c>
    </row>
    <row r="39" spans="2:16" ht="15.75" thickBot="1" x14ac:dyDescent="0.3">
      <c r="B39" s="34"/>
      <c r="C39" s="35"/>
      <c r="G39" s="13">
        <v>36</v>
      </c>
      <c r="H39" s="14">
        <v>36</v>
      </c>
      <c r="I39" s="15">
        <v>64</v>
      </c>
      <c r="N39" s="13">
        <v>35</v>
      </c>
      <c r="O39" s="24">
        <v>50</v>
      </c>
      <c r="P39" s="15">
        <f t="shared" si="0"/>
        <v>50</v>
      </c>
    </row>
    <row r="40" spans="2:16" ht="17.25" thickBot="1" x14ac:dyDescent="0.35">
      <c r="B40" s="44"/>
      <c r="C40" s="34"/>
      <c r="G40" s="13">
        <v>37</v>
      </c>
      <c r="H40" s="14">
        <v>37</v>
      </c>
      <c r="I40" s="15">
        <v>63</v>
      </c>
      <c r="N40" s="13">
        <v>36</v>
      </c>
      <c r="O40" s="24">
        <v>51.5</v>
      </c>
      <c r="P40" s="15">
        <f t="shared" si="0"/>
        <v>48.5</v>
      </c>
    </row>
    <row r="41" spans="2:16" ht="17.25" thickBot="1" x14ac:dyDescent="0.35">
      <c r="B41" s="44"/>
      <c r="C41" s="34"/>
      <c r="G41" s="13">
        <v>38</v>
      </c>
      <c r="H41" s="14">
        <v>38</v>
      </c>
      <c r="I41" s="15">
        <v>62</v>
      </c>
      <c r="N41" s="13">
        <v>37</v>
      </c>
      <c r="O41" s="24">
        <v>53</v>
      </c>
      <c r="P41" s="15">
        <f t="shared" si="0"/>
        <v>47</v>
      </c>
    </row>
    <row r="42" spans="2:16" ht="15.75" thickBot="1" x14ac:dyDescent="0.3">
      <c r="G42" s="13">
        <v>39</v>
      </c>
      <c r="H42" s="14">
        <v>39</v>
      </c>
      <c r="I42" s="15">
        <v>61</v>
      </c>
      <c r="N42" s="13">
        <v>38</v>
      </c>
      <c r="O42" s="24">
        <v>54.5</v>
      </c>
      <c r="P42" s="15">
        <f t="shared" si="0"/>
        <v>45.5</v>
      </c>
    </row>
    <row r="43" spans="2:16" ht="15.75" thickBot="1" x14ac:dyDescent="0.3">
      <c r="G43" s="13">
        <v>40</v>
      </c>
      <c r="H43" s="14">
        <v>40</v>
      </c>
      <c r="I43" s="15">
        <v>60</v>
      </c>
      <c r="N43" s="13">
        <v>39</v>
      </c>
      <c r="O43" s="24">
        <v>56</v>
      </c>
      <c r="P43" s="15">
        <f t="shared" si="0"/>
        <v>44</v>
      </c>
    </row>
    <row r="44" spans="2:16" ht="15.75" thickBot="1" x14ac:dyDescent="0.3">
      <c r="G44" s="13">
        <v>41</v>
      </c>
      <c r="H44" s="14">
        <v>41</v>
      </c>
      <c r="I44" s="15">
        <v>59</v>
      </c>
      <c r="N44" s="13">
        <v>40</v>
      </c>
      <c r="O44" s="24">
        <v>57.5</v>
      </c>
      <c r="P44" s="15">
        <f t="shared" si="0"/>
        <v>42.5</v>
      </c>
    </row>
    <row r="45" spans="2:16" ht="15.75" thickBot="1" x14ac:dyDescent="0.3">
      <c r="G45" s="13">
        <v>42</v>
      </c>
      <c r="H45" s="14">
        <v>42</v>
      </c>
      <c r="I45" s="15">
        <v>58</v>
      </c>
      <c r="N45" s="13">
        <v>41</v>
      </c>
      <c r="O45" s="24">
        <v>59</v>
      </c>
      <c r="P45" s="15">
        <f t="shared" si="0"/>
        <v>41</v>
      </c>
    </row>
    <row r="46" spans="2:16" ht="15.75" thickBot="1" x14ac:dyDescent="0.3">
      <c r="G46" s="13">
        <v>43</v>
      </c>
      <c r="H46" s="14">
        <v>43</v>
      </c>
      <c r="I46" s="15">
        <v>57</v>
      </c>
      <c r="N46" s="13">
        <v>42</v>
      </c>
      <c r="O46" s="24">
        <v>60.5</v>
      </c>
      <c r="P46" s="15">
        <f t="shared" si="0"/>
        <v>39.5</v>
      </c>
    </row>
    <row r="47" spans="2:16" ht="15.75" thickBot="1" x14ac:dyDescent="0.3">
      <c r="G47" s="13">
        <v>44</v>
      </c>
      <c r="H47" s="14">
        <v>44</v>
      </c>
      <c r="I47" s="15">
        <v>56</v>
      </c>
      <c r="N47" s="13">
        <v>43</v>
      </c>
      <c r="O47" s="24">
        <v>62</v>
      </c>
      <c r="P47" s="15">
        <f t="shared" si="0"/>
        <v>38</v>
      </c>
    </row>
    <row r="48" spans="2:16" ht="15.75" thickBot="1" x14ac:dyDescent="0.3">
      <c r="G48" s="13">
        <v>45</v>
      </c>
      <c r="H48" s="14">
        <v>45</v>
      </c>
      <c r="I48" s="15">
        <v>55</v>
      </c>
      <c r="N48" s="13">
        <v>44</v>
      </c>
      <c r="O48" s="24">
        <v>63.5</v>
      </c>
      <c r="P48" s="15">
        <f t="shared" si="0"/>
        <v>36.5</v>
      </c>
    </row>
    <row r="49" spans="7:16" ht="15.75" thickBot="1" x14ac:dyDescent="0.3">
      <c r="G49" s="13">
        <v>46</v>
      </c>
      <c r="H49" s="14">
        <v>46</v>
      </c>
      <c r="I49" s="15">
        <v>54</v>
      </c>
      <c r="N49" s="13">
        <v>45</v>
      </c>
      <c r="O49" s="24">
        <v>65</v>
      </c>
      <c r="P49" s="15">
        <f t="shared" si="0"/>
        <v>35</v>
      </c>
    </row>
    <row r="50" spans="7:16" ht="15.75" thickBot="1" x14ac:dyDescent="0.3">
      <c r="G50" s="13">
        <v>47</v>
      </c>
      <c r="H50" s="14">
        <v>47</v>
      </c>
      <c r="I50" s="15">
        <v>53</v>
      </c>
      <c r="N50" s="13">
        <v>46</v>
      </c>
      <c r="O50" s="24">
        <v>66.5</v>
      </c>
      <c r="P50" s="15">
        <f t="shared" si="0"/>
        <v>33.5</v>
      </c>
    </row>
    <row r="51" spans="7:16" ht="15.75" thickBot="1" x14ac:dyDescent="0.3">
      <c r="G51" s="13">
        <v>48</v>
      </c>
      <c r="H51" s="14">
        <v>48</v>
      </c>
      <c r="I51" s="15">
        <v>52</v>
      </c>
      <c r="N51" s="13">
        <v>47</v>
      </c>
      <c r="O51" s="24">
        <v>68</v>
      </c>
      <c r="P51" s="15">
        <f t="shared" si="0"/>
        <v>32</v>
      </c>
    </row>
    <row r="52" spans="7:16" ht="15.75" thickBot="1" x14ac:dyDescent="0.3">
      <c r="G52" s="13">
        <v>49</v>
      </c>
      <c r="H52" s="14">
        <v>49</v>
      </c>
      <c r="I52" s="15">
        <v>51</v>
      </c>
      <c r="N52" s="13">
        <v>48</v>
      </c>
      <c r="O52" s="24">
        <v>69.5</v>
      </c>
      <c r="P52" s="15">
        <f t="shared" si="0"/>
        <v>30.5</v>
      </c>
    </row>
    <row r="53" spans="7:16" ht="15.75" thickBot="1" x14ac:dyDescent="0.3">
      <c r="G53" s="13">
        <v>50</v>
      </c>
      <c r="H53" s="14">
        <v>50</v>
      </c>
      <c r="I53" s="15">
        <v>50</v>
      </c>
      <c r="N53" s="13">
        <v>49</v>
      </c>
      <c r="O53" s="24">
        <v>71</v>
      </c>
      <c r="P53" s="15">
        <f t="shared" si="0"/>
        <v>29</v>
      </c>
    </row>
    <row r="54" spans="7:16" ht="15.75" thickBot="1" x14ac:dyDescent="0.3">
      <c r="G54" s="13">
        <v>51</v>
      </c>
      <c r="H54" s="14">
        <v>51</v>
      </c>
      <c r="I54" s="15">
        <v>49</v>
      </c>
      <c r="N54" s="13">
        <v>50</v>
      </c>
      <c r="O54" s="24">
        <v>72.5</v>
      </c>
      <c r="P54" s="15">
        <f t="shared" si="0"/>
        <v>27.5</v>
      </c>
    </row>
    <row r="55" spans="7:16" ht="15.75" thickBot="1" x14ac:dyDescent="0.3">
      <c r="G55" s="13">
        <v>52</v>
      </c>
      <c r="H55" s="14">
        <v>52</v>
      </c>
      <c r="I55" s="15">
        <v>48</v>
      </c>
      <c r="N55" s="13">
        <v>51</v>
      </c>
      <c r="O55" s="24">
        <v>74</v>
      </c>
      <c r="P55" s="15">
        <f t="shared" si="0"/>
        <v>26</v>
      </c>
    </row>
    <row r="56" spans="7:16" ht="15.75" thickBot="1" x14ac:dyDescent="0.3">
      <c r="G56" s="13">
        <v>53</v>
      </c>
      <c r="H56" s="14">
        <v>53</v>
      </c>
      <c r="I56" s="15">
        <v>47</v>
      </c>
      <c r="N56" s="13">
        <v>52</v>
      </c>
      <c r="O56" s="24">
        <v>75.5</v>
      </c>
      <c r="P56" s="15">
        <f t="shared" si="0"/>
        <v>24.5</v>
      </c>
    </row>
    <row r="57" spans="7:16" ht="15.75" thickBot="1" x14ac:dyDescent="0.3">
      <c r="G57" s="13">
        <v>54</v>
      </c>
      <c r="H57" s="14">
        <v>54</v>
      </c>
      <c r="I57" s="15">
        <v>46</v>
      </c>
      <c r="N57" s="13">
        <v>53</v>
      </c>
      <c r="O57" s="24">
        <v>77</v>
      </c>
      <c r="P57" s="15">
        <f t="shared" si="0"/>
        <v>23</v>
      </c>
    </row>
    <row r="58" spans="7:16" ht="15.75" thickBot="1" x14ac:dyDescent="0.3">
      <c r="G58" s="13">
        <v>55</v>
      </c>
      <c r="H58" s="14">
        <v>55</v>
      </c>
      <c r="I58" s="15">
        <v>45</v>
      </c>
      <c r="N58" s="13">
        <v>54</v>
      </c>
      <c r="O58" s="24">
        <v>78.5</v>
      </c>
      <c r="P58" s="15">
        <f t="shared" si="0"/>
        <v>21.5</v>
      </c>
    </row>
    <row r="59" spans="7:16" ht="15.75" thickBot="1" x14ac:dyDescent="0.3">
      <c r="G59" s="13">
        <v>56</v>
      </c>
      <c r="H59" s="14">
        <v>56</v>
      </c>
      <c r="I59" s="15">
        <v>44</v>
      </c>
      <c r="N59" s="13">
        <v>55</v>
      </c>
      <c r="O59" s="24">
        <v>80</v>
      </c>
      <c r="P59" s="15">
        <f t="shared" si="0"/>
        <v>20</v>
      </c>
    </row>
    <row r="60" spans="7:16" ht="15.75" thickBot="1" x14ac:dyDescent="0.3">
      <c r="G60" s="13">
        <v>57</v>
      </c>
      <c r="H60" s="14">
        <v>57</v>
      </c>
      <c r="I60" s="15">
        <v>43</v>
      </c>
      <c r="N60" s="13">
        <v>56</v>
      </c>
      <c r="O60" s="24">
        <v>81.5</v>
      </c>
      <c r="P60" s="15">
        <f t="shared" si="0"/>
        <v>18.5</v>
      </c>
    </row>
    <row r="61" spans="7:16" ht="15.75" thickBot="1" x14ac:dyDescent="0.3">
      <c r="G61" s="13">
        <v>58</v>
      </c>
      <c r="H61" s="14">
        <v>58</v>
      </c>
      <c r="I61" s="15">
        <v>42</v>
      </c>
      <c r="N61" s="13">
        <v>57</v>
      </c>
      <c r="O61" s="24">
        <v>83</v>
      </c>
      <c r="P61" s="15">
        <f t="shared" si="0"/>
        <v>17</v>
      </c>
    </row>
    <row r="62" spans="7:16" ht="15.75" thickBot="1" x14ac:dyDescent="0.3">
      <c r="G62" s="13">
        <v>59</v>
      </c>
      <c r="H62" s="14">
        <v>59</v>
      </c>
      <c r="I62" s="15">
        <v>41</v>
      </c>
      <c r="N62" s="13">
        <v>58</v>
      </c>
      <c r="O62" s="24">
        <v>84.5</v>
      </c>
      <c r="P62" s="15">
        <f t="shared" si="0"/>
        <v>15.5</v>
      </c>
    </row>
    <row r="63" spans="7:16" ht="15.75" thickBot="1" x14ac:dyDescent="0.3">
      <c r="G63" s="13">
        <v>60</v>
      </c>
      <c r="H63" s="14">
        <v>60</v>
      </c>
      <c r="I63" s="15">
        <v>40</v>
      </c>
      <c r="N63" s="13">
        <v>59</v>
      </c>
      <c r="O63" s="24">
        <v>85</v>
      </c>
      <c r="P63" s="37">
        <f t="shared" si="0"/>
        <v>14</v>
      </c>
    </row>
    <row r="64" spans="7:16" ht="15.75" thickBot="1" x14ac:dyDescent="0.3">
      <c r="G64" s="13">
        <v>61</v>
      </c>
      <c r="H64" s="14">
        <v>61</v>
      </c>
      <c r="I64" s="15">
        <v>39</v>
      </c>
      <c r="N64" s="13">
        <v>60</v>
      </c>
    </row>
    <row r="65" spans="7:15" ht="15.75" thickBot="1" x14ac:dyDescent="0.3">
      <c r="G65" s="13">
        <v>62</v>
      </c>
      <c r="H65" s="14">
        <v>62</v>
      </c>
      <c r="I65" s="15">
        <v>38</v>
      </c>
      <c r="N65" s="13">
        <v>61</v>
      </c>
      <c r="O65" s="47"/>
    </row>
    <row r="66" spans="7:15" ht="15.75" thickBot="1" x14ac:dyDescent="0.3">
      <c r="G66" s="13">
        <v>63</v>
      </c>
      <c r="H66" s="14">
        <v>63</v>
      </c>
      <c r="I66" s="15">
        <v>37</v>
      </c>
      <c r="N66" s="13">
        <v>62</v>
      </c>
      <c r="O66" s="47"/>
    </row>
    <row r="67" spans="7:15" ht="15.75" thickBot="1" x14ac:dyDescent="0.3">
      <c r="G67" s="13">
        <v>64</v>
      </c>
      <c r="H67" s="14">
        <v>64</v>
      </c>
      <c r="I67" s="15">
        <v>36</v>
      </c>
      <c r="N67" s="13">
        <v>63</v>
      </c>
      <c r="O67" s="47"/>
    </row>
    <row r="68" spans="7:15" ht="15.75" thickBot="1" x14ac:dyDescent="0.3">
      <c r="G68" s="13">
        <v>65</v>
      </c>
      <c r="H68" s="14">
        <v>65</v>
      </c>
      <c r="I68" s="15">
        <v>35</v>
      </c>
      <c r="N68" s="13">
        <v>64</v>
      </c>
      <c r="O68" s="47"/>
    </row>
    <row r="69" spans="7:15" ht="15.75" thickBot="1" x14ac:dyDescent="0.3">
      <c r="G69" s="13">
        <v>66</v>
      </c>
      <c r="H69" s="14">
        <v>66</v>
      </c>
      <c r="I69" s="15">
        <v>34</v>
      </c>
      <c r="N69" s="13">
        <v>65</v>
      </c>
      <c r="O69" s="47"/>
    </row>
    <row r="70" spans="7:15" ht="15.75" thickBot="1" x14ac:dyDescent="0.3">
      <c r="G70" s="13">
        <v>67</v>
      </c>
      <c r="H70" s="14">
        <v>67</v>
      </c>
      <c r="I70" s="15">
        <v>33</v>
      </c>
      <c r="N70" s="13">
        <v>66</v>
      </c>
      <c r="O70" s="47"/>
    </row>
    <row r="71" spans="7:15" ht="15.75" thickBot="1" x14ac:dyDescent="0.3">
      <c r="G71" s="13">
        <v>68</v>
      </c>
      <c r="H71" s="14">
        <v>68</v>
      </c>
      <c r="I71" s="15">
        <v>32</v>
      </c>
      <c r="N71" s="13">
        <v>67</v>
      </c>
      <c r="O71" s="47"/>
    </row>
    <row r="72" spans="7:15" ht="15.75" thickBot="1" x14ac:dyDescent="0.3">
      <c r="G72" s="13">
        <v>69</v>
      </c>
      <c r="H72" s="14">
        <v>69</v>
      </c>
      <c r="I72" s="15">
        <v>31</v>
      </c>
      <c r="N72" s="13">
        <v>68</v>
      </c>
      <c r="O72" s="47"/>
    </row>
    <row r="73" spans="7:15" ht="15.75" thickBot="1" x14ac:dyDescent="0.3">
      <c r="G73" s="13">
        <v>70</v>
      </c>
      <c r="H73" s="14">
        <v>70</v>
      </c>
      <c r="I73" s="37">
        <v>30</v>
      </c>
      <c r="N73" s="13">
        <v>69</v>
      </c>
      <c r="O73" s="47"/>
    </row>
    <row r="74" spans="7:15" ht="15.75" thickBot="1" x14ac:dyDescent="0.3">
      <c r="I74" s="49"/>
      <c r="N74" s="13">
        <v>70</v>
      </c>
      <c r="O74" s="47"/>
    </row>
    <row r="75" spans="7:15" ht="15.75" thickBot="1" x14ac:dyDescent="0.3">
      <c r="N75" s="13"/>
      <c r="O75" s="47"/>
    </row>
  </sheetData>
  <mergeCells count="1">
    <mergeCell ref="G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Karma Shetra </vt:lpstr>
      <vt:lpstr>Listing</vt:lpstr>
      <vt:lpstr>RR</vt:lpstr>
      <vt:lpstr>Karma Shetra - Flat No. 32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Manoj Chalikwar</dc:creator>
  <cp:lastModifiedBy>Manoj Chalikwar</cp:lastModifiedBy>
  <dcterms:created xsi:type="dcterms:W3CDTF">2024-02-19T08:39:31Z</dcterms:created>
  <dcterms:modified xsi:type="dcterms:W3CDTF">2024-02-23T08:57:19Z</dcterms:modified>
</cp:coreProperties>
</file>