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31-B1-1\"/>
    </mc:Choice>
  </mc:AlternateContent>
  <xr:revisionPtr revIDLastSave="0" documentId="8_{3AAD8332-5954-40A8-A983-6272036507F5}" xr6:coauthVersionLast="47" xr6:coauthVersionMax="47" xr10:uidLastSave="{00000000-0000-0000-0000-000000000000}"/>
  <bookViews>
    <workbookView xWindow="-120" yWindow="-120" windowWidth="29040" windowHeight="15720"/>
  </bookViews>
  <sheets>
    <sheet name="Karma Shetra " sheetId="2" r:id="rId1"/>
    <sheet name="Listing" sheetId="3" r:id="rId2"/>
    <sheet name="RR" sheetId="4" r:id="rId3"/>
    <sheet name="Karma Shetra - Flat No. 31" sheetId="1" r:id="rId4"/>
  </sheets>
  <calcPr calcId="191029"/>
</workbook>
</file>

<file path=xl/calcChain.xml><?xml version="1.0" encoding="utf-8"?>
<calcChain xmlns="http://schemas.openxmlformats.org/spreadsheetml/2006/main">
  <c r="C84" i="2" l="1"/>
  <c r="C23" i="2"/>
  <c r="A18" i="2"/>
  <c r="C7" i="2"/>
  <c r="C8" i="2"/>
  <c r="C6" i="2"/>
  <c r="C5" i="2"/>
  <c r="C14" i="2"/>
  <c r="C10" i="2"/>
  <c r="C11" i="2"/>
  <c r="C12" i="2"/>
  <c r="C13" i="2"/>
  <c r="C16" i="2"/>
  <c r="C19" i="2"/>
  <c r="C25" i="2"/>
  <c r="C20" i="2"/>
  <c r="C21" i="2"/>
  <c r="C14" i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</calcChain>
</file>

<file path=xl/sharedStrings.xml><?xml version="1.0" encoding="utf-8"?>
<sst xmlns="http://schemas.openxmlformats.org/spreadsheetml/2006/main" count="58" uniqueCount="53">
  <si>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</si>
  <si>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</si>
  <si>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</si>
  <si>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</si>
  <si>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</si>
  <si>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</si>
  <si>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</si>
  <si>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</si>
  <si>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</si>
  <si>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</si>
  <si>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</si>
  <si>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</si>
  <si>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</si>
  <si>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</si>
  <si>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</si>
  <si>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</si>
  <si>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</si>
  <si>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</si>
  <si>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</si>
  <si>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</si>
  <si>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</si>
  <si>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</si>
  <si>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</si>
  <si>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</si>
  <si>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</si>
  <si>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</si>
  <si>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</si>
  <si>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</si>
  <si>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</si>
  <si>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Previous Report</t>
  </si>
  <si>
    <t>New Construction Rate</t>
  </si>
  <si>
    <t xml:space="preserve">Rate on </t>
  </si>
  <si>
    <t>ACA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</si>
  <si>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</si>
  <si>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</si>
  <si>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</si>
  <si>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</si>
  <si>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</si>
  <si>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</si>
  <si>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</si>
  <si>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</si>
  <si>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</si>
  <si>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</si>
  <si>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</si>
  <si>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</si>
  <si>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</si>
  <si>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</si>
  <si>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</si>
  <si>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</si>
  <si>
    <t>https://www.magicbricks.com/propertyDetails/2-BHK-1050-Sq-ft-Multistorey-Apartment-FOR-Sale-Sion-East-in-Mumbai&amp;id=4d423730343037383935</t>
  </si>
  <si>
    <t>https://www.squareyards.com/resale-6-bhk-servant-room-1610-sq-ft-apartment-in-kalpataru-karmakshetra/5966886</t>
  </si>
  <si>
    <t>Flat No. 31</t>
  </si>
  <si>
    <t>3rd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</si>
</sst>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43" fontId="4" fillId="0" borderId="1" xfId="1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8" xfId="0" applyBorder="1"/>
    <xf numFmtId="0" fontId="5" fillId="0" borderId="28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9" fontId="2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4" fillId="0" borderId="1" xfId="0" applyFont="1" applyBorder="1"/>
    <xf numFmtId="0" fontId="4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4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0" fontId="0" fillId="0" borderId="16" xfId="0" applyBorder="1"/>
    <xf numFmtId="0" fontId="5" fillId="0" borderId="3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6" fillId="0" borderId="22" xfId="0" applyFont="1" applyBorder="1"/>
    <xf numFmtId="0" fontId="0" fillId="0" borderId="22" xfId="0" applyBorder="1"/>
    <xf numFmtId="43" fontId="7" fillId="0" borderId="0" xfId="1" applyFont="1" applyBorder="1"/>
    <xf numFmtId="43" fontId="8" fillId="0" borderId="0" xfId="1" applyFont="1" applyBorder="1"/>
    <xf numFmtId="43" fontId="8" fillId="0" borderId="0" xfId="1" applyFont="1" applyFill="1" applyBorder="1"/>
    <xf numFmtId="0" fontId="4" fillId="0" borderId="0" xfId="0" applyFont="1"/>
    <xf numFmtId="0" fontId="0" fillId="0" borderId="21" xfId="0" applyBorder="1" applyAlignment="1">
      <alignment wrapText="1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10" fontId="8" fillId="0" borderId="0" xfId="0" applyNumberFormat="1" applyFont="1"/>
    <xf numFmtId="0" fontId="0" fillId="2" borderId="21" xfId="0" applyFill="1" applyBorder="1"/>
    <xf numFmtId="43" fontId="7" fillId="2" borderId="0" xfId="1" applyFont="1" applyFill="1" applyBorder="1"/>
    <xf numFmtId="43" fontId="8" fillId="2" borderId="0" xfId="1" applyFont="1" applyFill="1" applyBorder="1"/>
    <xf numFmtId="0" fontId="4" fillId="2" borderId="21" xfId="0" applyFont="1" applyFill="1" applyBorder="1"/>
    <xf numFmtId="0" fontId="0" fillId="2" borderId="0" xfId="0" applyFill="1"/>
    <xf numFmtId="0" fontId="8" fillId="2" borderId="0" xfId="0" applyFont="1" applyFill="1"/>
    <xf numFmtId="164" fontId="8" fillId="0" borderId="0" xfId="0" applyNumberFormat="1" applyFont="1"/>
    <xf numFmtId="0" fontId="9" fillId="0" borderId="21" xfId="0" applyFont="1" applyBorder="1"/>
    <xf numFmtId="164" fontId="0" fillId="0" borderId="22" xfId="0" applyNumberFormat="1" applyBorder="1"/>
    <xf numFmtId="164" fontId="6" fillId="0" borderId="0" xfId="0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6" fillId="0" borderId="25" xfId="0" applyNumberFormat="1" applyFont="1" applyBorder="1"/>
    <xf numFmtId="0" fontId="6" fillId="0" borderId="21" xfId="0" applyFont="1" applyBorder="1"/>
    <xf numFmtId="9" fontId="0" fillId="0" borderId="0" xfId="0" applyNumberFormat="1"/>
    <xf numFmtId="0" fontId="10" fillId="0" borderId="0" xfId="0" applyFont="1"/>
    <xf numFmtId="0" fontId="3" fillId="0" borderId="0" xfId="2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23</xdr:col>
      <xdr:colOff>481853</xdr:colOff>
      <xdr:row>62</xdr:row>
      <xdr:rowOff>2896</xdr:rowOff>
    </xdr:to>
    <xdr:pic>
      <xdr:nvPicPr>
        <xdr:cNvPr id="3095" name="Picture 1">
          <a:extLst>
            <a:ext uri="{FF2B5EF4-FFF2-40B4-BE49-F238E27FC236}">
              <a16:creationId xmlns:a16="http://schemas.microsoft.com/office/drawing/2014/main" id="{749D656D-379C-6650-A323-B2200E63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471" y="571500"/>
          <a:ext cx="11979088" cy="11242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33</xdr:col>
      <xdr:colOff>428625</xdr:colOff>
      <xdr:row>102</xdr:row>
      <xdr:rowOff>66675</xdr:rowOff>
    </xdr:to>
    <xdr:pic>
      <xdr:nvPicPr>
        <xdr:cNvPr id="3096" name="Picture 2">
          <a:extLst>
            <a:ext uri="{FF2B5EF4-FFF2-40B4-BE49-F238E27FC236}">
              <a16:creationId xmlns:a16="http://schemas.microsoft.com/office/drawing/2014/main" id="{5DBD2A18-8368-1AA7-726B-D984E37F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8000"/>
          <a:ext cx="18107025" cy="882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18</xdr:col>
      <xdr:colOff>419100</xdr:colOff>
      <xdr:row>32</xdr:row>
      <xdr:rowOff>38100</xdr:rowOff>
    </xdr:to>
    <xdr:pic>
      <xdr:nvPicPr>
        <xdr:cNvPr id="4108" name="Picture 1">
          <a:extLst>
            <a:ext uri="{FF2B5EF4-FFF2-40B4-BE49-F238E27FC236}">
              <a16:creationId xmlns:a16="http://schemas.microsoft.com/office/drawing/2014/main" id="{98EA4C15-5C32-C7C6-FCD8-CF676501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" t="703" r="476" b="468"/>
        <a:stretch>
          <a:fillRect/>
        </a:stretch>
      </xdr:blipFill>
      <xdr:spPr bwMode="auto">
        <a:xfrm>
          <a:off x="4000500" y="533400"/>
          <a:ext cx="7391400" cy="5600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171450</xdr:rowOff>
    </xdr:from>
    <xdr:to>
      <xdr:col>2</xdr:col>
      <xdr:colOff>19050</xdr:colOff>
      <xdr:row>24</xdr:row>
      <xdr:rowOff>0</xdr:rowOff>
    </xdr:to>
    <xdr:pic>
      <xdr:nvPicPr>
        <xdr:cNvPr id="1050" name="Picture 1">
          <a:extLst>
            <a:ext uri="{FF2B5EF4-FFF2-40B4-BE49-F238E27FC236}">
              <a16:creationId xmlns:a16="http://schemas.microsoft.com/office/drawing/2014/main" id="{25E914E8-121E-178A-AABB-6717C249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476625"/>
          <a:ext cx="28765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quareyards.com/resale-6-bhk-servant-room-1610-sq-ft-apartment-in-kalpataru-karmakshetra/5966886" TargetMode="External"/><Relationship Id="rId1" Type="http://schemas.openxmlformats.org/officeDocument/2006/relationships/hyperlink" Target="https://www.magicbricks.com/propertyDetails/2-BHK-1050-Sq-ft-Multistorey-Apartment-FOR-Sale-Sion-East-in-Mumbai&amp;id=4d4237303430373839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115" zoomScaleNormal="115" workbookViewId="0">
      <selection activeCell="N10" sqref="N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6" customWidth="1"/>
    <col min="4" max="4" width="12.5703125" style="56" bestFit="1" customWidth="1"/>
    <col min="5" max="5" width="14.28515625" bestFit="1" customWidth="1"/>
    <col min="6" max="6" width="11.5703125" bestFit="1" customWidth="1"/>
  </cols>
  <sheetData>
    <row r="1" spans="1:6" x14ac:dyDescent="0.25">
      <c r="A1" s="50"/>
      <c r="B1" s="51"/>
      <c r="C1" s="52"/>
      <c r="D1" s="53"/>
      <c r="F1" s="54"/>
    </row>
    <row r="2" spans="1:6" x14ac:dyDescent="0.25">
      <c r="A2" s="55"/>
      <c r="D2" s="57"/>
      <c r="F2" s="58"/>
    </row>
    <row r="3" spans="1:6" x14ac:dyDescent="0.25">
      <c r="A3" s="55" t="s">
        <v>30</v>
      </c>
      <c r="B3" s="59"/>
      <c r="C3" s="60">
        <v>29000</v>
      </c>
      <c r="D3" s="61" t="s">
        <v>31</v>
      </c>
      <c r="E3" s="62" t="s">
        <v>32</v>
      </c>
      <c r="F3" s="58"/>
    </row>
    <row r="4" spans="1:6" ht="30" x14ac:dyDescent="0.25">
      <c r="A4" s="63" t="s">
        <v>33</v>
      </c>
      <c r="B4" s="59"/>
      <c r="C4" s="60">
        <v>3000</v>
      </c>
      <c r="D4" s="61"/>
      <c r="F4" s="58"/>
    </row>
    <row r="5" spans="1:6" x14ac:dyDescent="0.25">
      <c r="A5" s="55" t="s">
        <v>34</v>
      </c>
      <c r="B5" s="59"/>
      <c r="C5" s="60">
        <f>C3-C4</f>
        <v>26000</v>
      </c>
      <c r="D5" s="61"/>
      <c r="F5" s="58"/>
    </row>
    <row r="6" spans="1:6" x14ac:dyDescent="0.25">
      <c r="A6" s="55" t="s">
        <v>35</v>
      </c>
      <c r="B6" s="59"/>
      <c r="C6" s="60">
        <f>C4</f>
        <v>3000</v>
      </c>
      <c r="D6" s="61"/>
      <c r="F6" s="58"/>
    </row>
    <row r="7" spans="1:6" x14ac:dyDescent="0.25">
      <c r="A7" s="55" t="s">
        <v>36</v>
      </c>
      <c r="B7" s="64"/>
      <c r="C7" s="65">
        <f>D7-D8</f>
        <v>41</v>
      </c>
      <c r="D7" s="65">
        <v>2024</v>
      </c>
      <c r="F7" s="58"/>
    </row>
    <row r="8" spans="1:6" x14ac:dyDescent="0.25">
      <c r="A8" s="55" t="s">
        <v>37</v>
      </c>
      <c r="B8" s="64"/>
      <c r="C8" s="65">
        <f>C9-C7</f>
        <v>19</v>
      </c>
      <c r="D8" s="65">
        <v>1983</v>
      </c>
      <c r="F8" s="58"/>
    </row>
    <row r="9" spans="1:6" x14ac:dyDescent="0.25">
      <c r="A9" s="55" t="s">
        <v>38</v>
      </c>
      <c r="B9" s="64"/>
      <c r="C9" s="65">
        <v>60</v>
      </c>
      <c r="D9" s="65"/>
      <c r="F9" s="58"/>
    </row>
    <row r="10" spans="1:6" ht="30" x14ac:dyDescent="0.25">
      <c r="A10" s="63" t="s">
        <v>39</v>
      </c>
      <c r="B10" s="64"/>
      <c r="C10" s="65">
        <f>90*C7/C9</f>
        <v>61.5</v>
      </c>
      <c r="D10" s="65"/>
      <c r="F10" s="58"/>
    </row>
    <row r="11" spans="1:6" x14ac:dyDescent="0.25">
      <c r="A11" s="55"/>
      <c r="B11" s="66"/>
      <c r="C11" s="67">
        <f>C10%</f>
        <v>0.61499999999999999</v>
      </c>
      <c r="D11" s="67"/>
      <c r="F11" s="58"/>
    </row>
    <row r="12" spans="1:6" x14ac:dyDescent="0.25">
      <c r="A12" s="55" t="s">
        <v>40</v>
      </c>
      <c r="B12" s="59"/>
      <c r="C12" s="60">
        <f>C6*C11</f>
        <v>1845</v>
      </c>
      <c r="D12" s="61"/>
      <c r="F12" s="58"/>
    </row>
    <row r="13" spans="1:6" x14ac:dyDescent="0.25">
      <c r="A13" s="55" t="s">
        <v>41</v>
      </c>
      <c r="B13" s="59"/>
      <c r="C13" s="60">
        <f>C6-C12</f>
        <v>1155</v>
      </c>
      <c r="D13" s="61"/>
      <c r="F13" s="58"/>
    </row>
    <row r="14" spans="1:6" x14ac:dyDescent="0.25">
      <c r="A14" s="55" t="s">
        <v>34</v>
      </c>
      <c r="B14" s="59"/>
      <c r="C14" s="60">
        <f>C5</f>
        <v>26000</v>
      </c>
      <c r="D14" s="61"/>
      <c r="F14" s="58"/>
    </row>
    <row r="15" spans="1:6" x14ac:dyDescent="0.25">
      <c r="B15" s="59"/>
      <c r="C15" s="60"/>
      <c r="D15" s="61"/>
      <c r="F15" s="58"/>
    </row>
    <row r="16" spans="1:6" x14ac:dyDescent="0.25">
      <c r="A16" s="68" t="s">
        <v>42</v>
      </c>
      <c r="B16" s="69"/>
      <c r="C16" s="70">
        <f>C14+C13</f>
        <v>27155</v>
      </c>
      <c r="D16" s="61"/>
      <c r="F16" s="58"/>
    </row>
    <row r="17" spans="1:6" x14ac:dyDescent="0.25">
      <c r="B17" s="64"/>
      <c r="C17" s="65"/>
      <c r="D17" s="65"/>
      <c r="F17" s="58"/>
    </row>
    <row r="18" spans="1:6" x14ac:dyDescent="0.25">
      <c r="A18" s="71" t="str">
        <f>E3</f>
        <v>ACA</v>
      </c>
      <c r="B18" s="72"/>
      <c r="C18" s="73">
        <v>617</v>
      </c>
      <c r="D18" s="65"/>
      <c r="F18" s="58"/>
    </row>
    <row r="19" spans="1:6" x14ac:dyDescent="0.25">
      <c r="A19" s="55" t="s">
        <v>43</v>
      </c>
      <c r="B19" s="62"/>
      <c r="C19" s="74">
        <f>C18*C16</f>
        <v>16754635</v>
      </c>
      <c r="D19" s="75"/>
      <c r="E19" s="36"/>
      <c r="F19" s="76"/>
    </row>
    <row r="20" spans="1:6" x14ac:dyDescent="0.25">
      <c r="A20" s="55" t="s">
        <v>44</v>
      </c>
      <c r="C20" s="77">
        <f>C19*90%</f>
        <v>15079171.5</v>
      </c>
      <c r="D20" s="74"/>
      <c r="F20" s="58"/>
    </row>
    <row r="21" spans="1:6" x14ac:dyDescent="0.25">
      <c r="A21" s="55" t="s">
        <v>45</v>
      </c>
      <c r="C21" s="77">
        <f>C19*80%</f>
        <v>13403708</v>
      </c>
      <c r="D21" s="77"/>
      <c r="F21" s="58"/>
    </row>
    <row r="22" spans="1:6" x14ac:dyDescent="0.25">
      <c r="A22" s="55"/>
      <c r="D22" s="65"/>
      <c r="F22" s="78"/>
    </row>
    <row r="23" spans="1:6" x14ac:dyDescent="0.25">
      <c r="A23" s="79" t="s">
        <v>46</v>
      </c>
      <c r="B23" s="80"/>
      <c r="C23" s="81">
        <f>C4*C18</f>
        <v>1851000</v>
      </c>
      <c r="D23" s="81"/>
    </row>
    <row r="24" spans="1:6" x14ac:dyDescent="0.25">
      <c r="A24" s="55" t="s">
        <v>47</v>
      </c>
    </row>
    <row r="25" spans="1:6" x14ac:dyDescent="0.25">
      <c r="A25" s="82" t="s">
        <v>48</v>
      </c>
      <c r="B25" s="56"/>
      <c r="C25" s="77">
        <f>C19*0.025/12</f>
        <v>34905.489583333336</v>
      </c>
      <c r="D25" s="77"/>
    </row>
    <row r="26" spans="1:6" x14ac:dyDescent="0.25">
      <c r="C26" s="77"/>
      <c r="D26" s="77"/>
    </row>
    <row r="27" spans="1:6" x14ac:dyDescent="0.25">
      <c r="C27" s="77"/>
      <c r="D27" s="77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83"/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4"/>
    </row>
    <row r="62" spans="1:1" ht="15.75" x14ac:dyDescent="0.25">
      <c r="A62" s="84"/>
    </row>
    <row r="63" spans="1:1" ht="15.75" x14ac:dyDescent="0.25">
      <c r="A63" s="84"/>
    </row>
    <row r="64" spans="1:1" ht="15.75" x14ac:dyDescent="0.25">
      <c r="A64" s="84"/>
    </row>
    <row r="65" spans="1:1" ht="15.75" x14ac:dyDescent="0.25">
      <c r="A65" s="84"/>
    </row>
    <row r="84" spans="3:3" x14ac:dyDescent="0.25">
      <c r="C84" s="56">
        <f>C83*C82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55"/>
  <sheetViews>
    <sheetView topLeftCell="A55" zoomScale="70" zoomScaleNormal="70" workbookViewId="0">
      <selection activeCell="Z55" sqref="Z55"/>
    </sheetView>
  </sheetViews>
  <sheetFormatPr defaultRowHeight="15" x14ac:dyDescent="0.25"/>
  <sheetData>
    <row r="2" spans="5:5" x14ac:dyDescent="0.25">
      <c r="E2" s="85" t="s">
        <v>49</v>
      </c>
    </row>
    <row r="55" spans="5:5" x14ac:dyDescent="0.25">
      <c r="E55" s="85" t="s">
        <v>50</v>
      </c>
    </row>
  </sheetData>
  <hyperlinks>
    <hyperlink ref="E2" r:id="rId1"/>
    <hyperlink ref="E55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workbookViewId="0">
      <selection activeCell="D23" sqref="D2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8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86" t="s">
        <v>0</v>
      </c>
      <c r="H2" s="87"/>
    </row>
    <row r="3" spans="2:17" ht="27" thickBot="1" x14ac:dyDescent="0.3">
      <c r="B3" s="2" t="s">
        <v>1</v>
      </c>
      <c r="C3" s="3">
        <v>103570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103570</v>
      </c>
      <c r="D5" s="21" t="s">
        <v>10</v>
      </c>
      <c r="E5" s="22">
        <f>ROUND(C5/10.764,0)</f>
        <v>9622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47210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56360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0.41</v>
      </c>
      <c r="D8" s="28">
        <f>1-C8</f>
        <v>0.59000000000000008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33252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80462</v>
      </c>
      <c r="D10" s="21" t="s">
        <v>10</v>
      </c>
      <c r="E10" s="22">
        <f>ROUND(C10/10.764,0)</f>
        <v>7475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51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1983</v>
      </c>
      <c r="D13" s="36" t="s">
        <v>29</v>
      </c>
      <c r="E13" t="s">
        <v>52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27</v>
      </c>
      <c r="C14" s="35">
        <f>(C12-C13)</f>
        <v>41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28</v>
      </c>
      <c r="C15" s="34">
        <f>60-C14</f>
        <v>19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Karma Shetra </vt:lpstr>
      <vt:lpstr>Listing</vt:lpstr>
      <vt:lpstr>RR</vt:lpstr>
      <vt:lpstr>Karma Shetra - Flat No.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2024-02-19T08:39:31Z</dcterms:created>
  <dcterms:modified xsi:type="dcterms:W3CDTF">2024-02-23T07:16:37Z</dcterms:modified>
</cp:coreProperties>
</file>