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I\SME City Centre Belapur\Charanjit Kaur Saini\"/>
    </mc:Choice>
  </mc:AlternateContent>
  <xr:revisionPtr revIDLastSave="0" documentId="13_ncr:1_{56F910E1-72A3-45AD-910C-80EAE7F3E209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10" i="23"/>
  <c r="F11" i="23" s="1"/>
  <c r="F7" i="23"/>
  <c r="F8" i="23" s="1"/>
  <c r="F6" i="23"/>
  <c r="F5" i="23"/>
  <c r="F14" i="23" s="1"/>
  <c r="D20" i="23"/>
  <c r="F12" i="23" l="1"/>
  <c r="F13" i="23" s="1"/>
  <c r="F16" i="23" s="1"/>
  <c r="F19" i="23" s="1"/>
  <c r="G20" i="23" l="1"/>
  <c r="F25" i="23"/>
  <c r="F20" i="23"/>
  <c r="F21" i="23"/>
  <c r="C16" i="23"/>
  <c r="C2" i="25"/>
  <c r="I28" i="4" l="1"/>
  <c r="C4" i="25"/>
  <c r="C3" i="25"/>
  <c r="Q7" i="4"/>
  <c r="C5" i="25" l="1"/>
  <c r="P2" i="4"/>
  <c r="Q3" i="4"/>
  <c r="B3" i="4" s="1"/>
  <c r="C3" i="4" s="1"/>
  <c r="D3" i="4" s="1"/>
  <c r="Q4" i="4"/>
  <c r="B4" i="4" s="1"/>
  <c r="C4" i="4" s="1"/>
  <c r="D4" i="4" s="1"/>
  <c r="P5" i="4"/>
  <c r="P6" i="4"/>
  <c r="B6" i="4"/>
  <c r="C6" i="4" s="1"/>
  <c r="B7" i="4"/>
  <c r="C7" i="4" s="1"/>
  <c r="D7" i="4" s="1"/>
  <c r="Q8" i="4"/>
  <c r="B8" i="4" s="1"/>
  <c r="C8" i="4" s="1"/>
  <c r="D8" i="4" s="1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E12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<sst xmlns="http://schemas.openxmlformats.org/spreadsheetml/2006/main" count="134" uniqueCount="89">
  <si>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</si>
  <si>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</si>
  <si>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</si>
  <si>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</si>
  <si>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</si>
  <si>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</si>
  <si>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</si>
  <si>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</si>
  <si>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</si>
  <si>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</si>
  <si>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</si>
  <si>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</si>
  <si>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</si>
  <si>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</si>
  <si>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</si>
  <si>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</si>
  <si>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</si>
  <si>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</si>
  <si>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</si>
  <si>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</si>
  <si>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</si>
  <si>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</si>
  <si>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</si>
  <si>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</si>
  <si>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</si>
  <si>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</si>
  <si>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</si>
  <si>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</si>
  <si>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</si>
  <si>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</si>
  <si>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</si>
  <si>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</si>
  <si>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</si>
  <si>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</si>
  <si>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</si>
  <si>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</si>
  <si>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</si>
  <si>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</si>
  <si>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</si>
  <si>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</si>
  <si>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</si>
  <si>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</si>
  <si>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</si>
  <si>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</si>
  <si>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</si>
  <si>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</si>
  <si>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</si>
  <si>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</si>
  <si>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</si>
  <si>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</si>
  <si>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</si>
  <si>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</si>
  <si>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</si>
  <si>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</si>
  <si>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</si>
  <si>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</si>
  <si>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</si>
  <si>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</si>
  <si>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</si>
  <si>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</si>
  <si>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</si>
  <si>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</si>
  <si>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</si>
  <si>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</si>
  <si>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</si>
  <si>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</si>
  <si>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</si>
  <si>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</si>
  <si>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</si>
  <si>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</si>
  <si>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</si>
  <si>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</si>
  <si>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</si>
  <si>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</si>
  <si>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</si>
  <si>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</si>
  <si>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</si>
  <si>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</si>
  <si>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</si>
  <si>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</si>
  <si>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</si>
  <si>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</si>
  <si>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</si>
  <si>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</si>
  <si>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OC-1989</t>
  </si>
  <si>
    <t>IGR-15.07.23</t>
  </si>
  <si>
    <t>IGR-24.04.23</t>
  </si>
  <si>
    <t>IGR-31.05.23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</si>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</sst>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21</xdr:col>
      <xdr:colOff>525212</xdr:colOff>
      <xdr:row>40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1C1B65-F07E-4BD8-9746-1BFEF2AAA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800" y="0"/>
          <a:ext cx="9583487" cy="8240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F3C369-5F0F-4AE8-B8F3-1C0AAB938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381825-F6A3-43CB-AE4A-6E86F1C41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8D9B12-5FC3-46B3-9DBE-9607317F7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48</xdr:row>
      <xdr:rowOff>39335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B09F1A-0AE3-4B28-8F5E-64E322A28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8849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306544</xdr:colOff>
      <xdr:row>45</xdr:row>
      <xdr:rowOff>144091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DF3159-FE03-4A3F-A580-E0BFB869F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98544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364213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E94469-6475-445D-B21D-3A6925277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13813" cy="89452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573792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8F39C1-421F-4192-B76B-58E6E2D85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23392" cy="89356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116273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827265-E4AB-4DB2-A9F2-D4CC07289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37073" cy="881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2:L21"/>
  <sheetViews>
    <sheetView tabSelected="1" workbookViewId="0">
      <selection activeCell="C22" sqref="C2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2.5703125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2" spans="2:12" x14ac:dyDescent="0.25">
      <c r="C2">
        <f>239500*0.95</f>
        <v>227525</v>
      </c>
    </row>
    <row r="3" spans="2:12" x14ac:dyDescent="0.25">
      <c r="B3" s="42" t="s">
        <v>77</v>
      </c>
      <c r="C3" s="53">
        <f>239500*0.95</f>
        <v>227525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227525</v>
      </c>
      <c r="D5" s="59" t="s">
        <v>62</v>
      </c>
      <c r="E5" s="60">
        <f>C5/10.764</f>
        <v>21137.588257153475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75800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151725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98621.25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174421.25</v>
      </c>
      <c r="D9" s="59" t="s">
        <v>62</v>
      </c>
      <c r="E9" s="60">
        <f>C9/10.764</f>
        <v>16204.129505759942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1989</v>
      </c>
      <c r="D12" s="66">
        <v>100</v>
      </c>
      <c r="E12" s="66">
        <f>E9*270</f>
        <v>4375114.9665551847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35</v>
      </c>
      <c r="D13" s="66">
        <f>D12-C13</f>
        <v>65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N26" sqref="N26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F5" sqref="F5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6" customWidth="1"/>
    <col min="4" max="4" width="12.5703125" style="16" customWidth="1"/>
    <col min="5" max="5" width="14.28515625" customWidth="1"/>
    <col min="6" max="6" width="17.140625" style="16" customWidth="1"/>
    <col min="7" max="7" width="12.5703125" style="16" customWidth="1"/>
    <col min="8" max="8" width="14.28515625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29600</v>
      </c>
      <c r="D3" s="22" t="s">
        <v>76</v>
      </c>
      <c r="E3" s="6" t="s">
        <v>71</v>
      </c>
      <c r="F3" s="19">
        <v>17400</v>
      </c>
      <c r="G3" s="22" t="s">
        <v>76</v>
      </c>
      <c r="H3" s="6" t="s">
        <v>71</v>
      </c>
    </row>
    <row r="4" spans="1:8" ht="30" x14ac:dyDescent="0.25">
      <c r="A4" s="21" t="s">
        <v>14</v>
      </c>
      <c r="B4" s="18"/>
      <c r="C4" s="19">
        <v>2500</v>
      </c>
      <c r="D4" s="22"/>
      <c r="F4" s="19">
        <v>2500</v>
      </c>
      <c r="G4" s="22"/>
    </row>
    <row r="5" spans="1:8" x14ac:dyDescent="0.25">
      <c r="A5" s="15" t="s">
        <v>15</v>
      </c>
      <c r="B5" s="18"/>
      <c r="C5" s="19">
        <f>C3-C4</f>
        <v>27100</v>
      </c>
      <c r="D5" s="22"/>
      <c r="F5" s="19">
        <f>F3-F4</f>
        <v>14900</v>
      </c>
      <c r="G5" s="22"/>
    </row>
    <row r="6" spans="1:8" x14ac:dyDescent="0.25">
      <c r="A6" s="15" t="s">
        <v>16</v>
      </c>
      <c r="B6" s="18"/>
      <c r="C6" s="19">
        <f>C4</f>
        <v>2500</v>
      </c>
      <c r="D6" s="22"/>
      <c r="F6" s="19">
        <f>F4</f>
        <v>2500</v>
      </c>
      <c r="G6" s="22"/>
    </row>
    <row r="7" spans="1:8" x14ac:dyDescent="0.25">
      <c r="A7" s="15" t="s">
        <v>17</v>
      </c>
      <c r="B7" s="23"/>
      <c r="C7" s="24">
        <f>D7-D8</f>
        <v>35</v>
      </c>
      <c r="D7" s="24">
        <v>2024</v>
      </c>
      <c r="F7" s="24">
        <f>G7-G8</f>
        <v>35</v>
      </c>
      <c r="G7" s="24">
        <v>2024</v>
      </c>
    </row>
    <row r="8" spans="1:8" x14ac:dyDescent="0.25">
      <c r="A8" s="15" t="s">
        <v>18</v>
      </c>
      <c r="B8" s="23"/>
      <c r="C8" s="24">
        <f>C9-C7</f>
        <v>25</v>
      </c>
      <c r="D8" s="24">
        <v>1989</v>
      </c>
      <c r="F8" s="24">
        <f>F9-F7</f>
        <v>25</v>
      </c>
      <c r="G8" s="24">
        <v>1989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52.5</v>
      </c>
      <c r="D10" s="24"/>
      <c r="F10" s="24">
        <f>90*F7/F9</f>
        <v>52.5</v>
      </c>
      <c r="G10" s="24"/>
    </row>
    <row r="11" spans="1:8" x14ac:dyDescent="0.25">
      <c r="A11" s="15"/>
      <c r="B11" s="25"/>
      <c r="C11" s="26">
        <f>C10%</f>
        <v>0.52500000000000002</v>
      </c>
      <c r="D11" s="26"/>
      <c r="F11" s="26">
        <f>F10%</f>
        <v>0.52500000000000002</v>
      </c>
      <c r="G11" s="26"/>
    </row>
    <row r="12" spans="1:8" x14ac:dyDescent="0.25">
      <c r="A12" s="15" t="s">
        <v>21</v>
      </c>
      <c r="B12" s="18"/>
      <c r="C12" s="19">
        <f>C6*C11</f>
        <v>1312.5</v>
      </c>
      <c r="D12" s="22"/>
      <c r="F12" s="19">
        <f>F6*F11</f>
        <v>1312.5</v>
      </c>
      <c r="G12" s="22"/>
    </row>
    <row r="13" spans="1:8" x14ac:dyDescent="0.25">
      <c r="A13" s="15" t="s">
        <v>22</v>
      </c>
      <c r="B13" s="18"/>
      <c r="C13" s="19">
        <f>C6-C12</f>
        <v>1187.5</v>
      </c>
      <c r="D13" s="22"/>
      <c r="F13" s="19">
        <f>F6-F12</f>
        <v>1187.5</v>
      </c>
      <c r="G13" s="22"/>
    </row>
    <row r="14" spans="1:8" x14ac:dyDescent="0.25">
      <c r="A14" s="15" t="s">
        <v>15</v>
      </c>
      <c r="B14" s="18"/>
      <c r="C14" s="19">
        <f>C5</f>
        <v>27100</v>
      </c>
      <c r="D14" s="22"/>
      <c r="F14" s="19">
        <f>F5</f>
        <v>14900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C14+C13+0.5</f>
        <v>28288</v>
      </c>
      <c r="D16" s="22"/>
      <c r="F16" s="20">
        <f>F14+F13+0.5</f>
        <v>16088</v>
      </c>
      <c r="G16" s="22"/>
    </row>
    <row r="17" spans="1:8" x14ac:dyDescent="0.25">
      <c r="B17" s="23"/>
      <c r="C17" s="24"/>
      <c r="D17" s="24"/>
      <c r="F17" s="24"/>
      <c r="G17" s="24"/>
    </row>
    <row r="18" spans="1:8" x14ac:dyDescent="0.25">
      <c r="A18" s="72" t="str">
        <f>E3</f>
        <v>MCA</v>
      </c>
      <c r="B18" s="7"/>
      <c r="C18" s="29">
        <v>153</v>
      </c>
      <c r="D18" s="24"/>
      <c r="F18" s="29">
        <v>270</v>
      </c>
      <c r="G18" s="24"/>
    </row>
    <row r="19" spans="1:8" x14ac:dyDescent="0.25">
      <c r="A19" s="15" t="s">
        <v>74</v>
      </c>
      <c r="B19" s="6"/>
      <c r="C19" s="30">
        <f>C18*C16</f>
        <v>4328064</v>
      </c>
      <c r="D19" s="31">
        <v>270</v>
      </c>
      <c r="E19" s="66"/>
      <c r="F19" s="30">
        <f>F18*F16</f>
        <v>4343760</v>
      </c>
      <c r="G19" s="31">
        <v>270</v>
      </c>
      <c r="H19" s="66"/>
    </row>
    <row r="20" spans="1:8" x14ac:dyDescent="0.25">
      <c r="A20" s="15" t="s">
        <v>24</v>
      </c>
      <c r="C20" s="32">
        <f>C19*90%</f>
        <v>3895257.6</v>
      </c>
      <c r="D20" s="30">
        <f>C19/D19</f>
        <v>16029.866666666667</v>
      </c>
      <c r="F20" s="32">
        <f>F19*90%</f>
        <v>3909384</v>
      </c>
      <c r="G20" s="30">
        <f>F19/G19</f>
        <v>16088</v>
      </c>
    </row>
    <row r="21" spans="1:8" x14ac:dyDescent="0.25">
      <c r="A21" s="15" t="s">
        <v>25</v>
      </c>
      <c r="C21" s="32">
        <f>C19*80%</f>
        <v>3462451.2000000002</v>
      </c>
      <c r="D21" s="32"/>
      <c r="F21" s="32">
        <f>F19*80%</f>
        <v>3475008</v>
      </c>
      <c r="G21" s="32"/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382500</v>
      </c>
      <c r="D23" s="35"/>
      <c r="E23" t="s">
        <v>88</v>
      </c>
      <c r="F23" s="35">
        <f>F4*F18</f>
        <v>675000</v>
      </c>
      <c r="G23" s="35"/>
      <c r="H23" t="s">
        <v>88</v>
      </c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9016.8000000000011</v>
      </c>
      <c r="D25" s="32"/>
      <c r="F25" s="32">
        <f>F19*0.025/12</f>
        <v>9049.5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162</v>
      </c>
      <c r="C2" s="4">
        <f t="shared" ref="C2:C16" si="1">B2*1.2</f>
        <v>194.4</v>
      </c>
      <c r="D2" s="4">
        <f t="shared" ref="D2:D16" si="2">C2*1.2</f>
        <v>233.28</v>
      </c>
      <c r="E2" s="5">
        <f t="shared" ref="E2:E16" si="3">R2</f>
        <v>4000000</v>
      </c>
      <c r="F2" s="76">
        <f t="shared" ref="F2:F15" si="4">ROUND((E2/B2),0)</f>
        <v>24691</v>
      </c>
      <c r="G2" s="76">
        <f t="shared" ref="G2:G15" si="5">ROUND((E2/C2),0)</f>
        <v>20576</v>
      </c>
      <c r="H2" s="76">
        <f t="shared" ref="H2:H15" si="6">ROUND((E2/D2),0)</f>
        <v>17147</v>
      </c>
      <c r="I2" s="76">
        <f t="shared" ref="I2:I15" si="7">T2</f>
        <v>0</v>
      </c>
      <c r="J2" s="76">
        <f t="shared" ref="J2:J15" si="8">U2</f>
        <v>0</v>
      </c>
      <c r="K2" s="77"/>
      <c r="L2" s="77"/>
      <c r="M2" s="77"/>
      <c r="N2" s="77"/>
      <c r="O2" s="77">
        <v>0</v>
      </c>
      <c r="P2" s="77">
        <f t="shared" ref="P2:P10" si="9">O2/1.2</f>
        <v>0</v>
      </c>
      <c r="Q2" s="77">
        <v>162</v>
      </c>
      <c r="R2" s="78">
        <v>4000000</v>
      </c>
      <c r="S2" s="78" t="s">
        <v>85</v>
      </c>
    </row>
    <row r="3" spans="1:19" x14ac:dyDescent="0.25">
      <c r="A3" s="4">
        <v>2</v>
      </c>
      <c r="B3" s="4">
        <f t="shared" si="0"/>
        <v>161.66666666666669</v>
      </c>
      <c r="C3" s="4">
        <f t="shared" si="1"/>
        <v>194.00000000000003</v>
      </c>
      <c r="D3" s="4">
        <f t="shared" si="2"/>
        <v>232.8</v>
      </c>
      <c r="E3" s="5">
        <f t="shared" si="3"/>
        <v>4500000</v>
      </c>
      <c r="F3" s="73">
        <f t="shared" si="4"/>
        <v>27835</v>
      </c>
      <c r="G3" s="73">
        <f t="shared" si="5"/>
        <v>23196</v>
      </c>
      <c r="H3" s="73">
        <f t="shared" si="6"/>
        <v>19330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v>194</v>
      </c>
      <c r="Q3" s="7">
        <f t="shared" ref="Q3:Q10" si="10">P3/1.2</f>
        <v>161.66666666666669</v>
      </c>
      <c r="R3" s="74">
        <v>4500000</v>
      </c>
      <c r="S3" s="74" t="s">
        <v>86</v>
      </c>
    </row>
    <row r="4" spans="1:19" x14ac:dyDescent="0.25">
      <c r="A4" s="4">
        <v>3</v>
      </c>
      <c r="B4" s="4">
        <f t="shared" si="0"/>
        <v>233.33333333333334</v>
      </c>
      <c r="C4" s="4">
        <f t="shared" si="1"/>
        <v>280</v>
      </c>
      <c r="D4" s="4">
        <f t="shared" si="2"/>
        <v>336</v>
      </c>
      <c r="E4" s="5">
        <f t="shared" si="3"/>
        <v>4950000</v>
      </c>
      <c r="F4" s="76">
        <f t="shared" si="4"/>
        <v>21214</v>
      </c>
      <c r="G4" s="76">
        <f t="shared" si="5"/>
        <v>17679</v>
      </c>
      <c r="H4" s="76">
        <f t="shared" si="6"/>
        <v>14732</v>
      </c>
      <c r="I4" s="76">
        <f t="shared" si="7"/>
        <v>0</v>
      </c>
      <c r="J4" s="76">
        <f t="shared" si="8"/>
        <v>0</v>
      </c>
      <c r="K4" s="77"/>
      <c r="L4" s="77"/>
      <c r="M4" s="77"/>
      <c r="N4" s="77"/>
      <c r="O4" s="77">
        <v>0</v>
      </c>
      <c r="P4" s="77">
        <v>280</v>
      </c>
      <c r="Q4" s="77">
        <f t="shared" si="10"/>
        <v>233.33333333333334</v>
      </c>
      <c r="R4" s="78">
        <v>4950000</v>
      </c>
      <c r="S4" s="78" t="s">
        <v>87</v>
      </c>
    </row>
    <row r="5" spans="1:19" x14ac:dyDescent="0.25">
      <c r="A5" s="4">
        <v>4</v>
      </c>
      <c r="B5" s="4">
        <f t="shared" si="0"/>
        <v>600</v>
      </c>
      <c r="C5" s="4">
        <f t="shared" si="1"/>
        <v>720</v>
      </c>
      <c r="D5" s="4">
        <f t="shared" si="2"/>
        <v>864</v>
      </c>
      <c r="E5" s="5">
        <f t="shared" si="3"/>
        <v>23000000</v>
      </c>
      <c r="F5" s="76">
        <f t="shared" si="4"/>
        <v>38333</v>
      </c>
      <c r="G5" s="76">
        <f t="shared" si="5"/>
        <v>31944</v>
      </c>
      <c r="H5" s="76">
        <f t="shared" si="6"/>
        <v>26620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f t="shared" si="9"/>
        <v>0</v>
      </c>
      <c r="Q5" s="77">
        <v>600</v>
      </c>
      <c r="R5" s="78">
        <v>23000000</v>
      </c>
      <c r="S5" s="78"/>
    </row>
    <row r="6" spans="1:19" x14ac:dyDescent="0.25">
      <c r="A6" s="4">
        <v>5</v>
      </c>
      <c r="B6" s="4">
        <f t="shared" si="0"/>
        <v>400</v>
      </c>
      <c r="C6" s="4">
        <f t="shared" si="1"/>
        <v>480</v>
      </c>
      <c r="D6" s="4">
        <f t="shared" si="2"/>
        <v>576</v>
      </c>
      <c r="E6" s="5">
        <f t="shared" si="3"/>
        <v>13000000</v>
      </c>
      <c r="F6" s="73">
        <f t="shared" si="4"/>
        <v>32500</v>
      </c>
      <c r="G6" s="73">
        <f t="shared" si="5"/>
        <v>27083</v>
      </c>
      <c r="H6" s="73">
        <f t="shared" si="6"/>
        <v>22569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400</v>
      </c>
      <c r="R6" s="74">
        <v>13000000</v>
      </c>
      <c r="S6" s="78"/>
    </row>
    <row r="7" spans="1:19" x14ac:dyDescent="0.25">
      <c r="A7" s="4">
        <v>6</v>
      </c>
      <c r="B7" s="4">
        <f t="shared" si="0"/>
        <v>583.33333333333337</v>
      </c>
      <c r="C7" s="4">
        <f t="shared" si="1"/>
        <v>700</v>
      </c>
      <c r="D7" s="4">
        <f t="shared" si="2"/>
        <v>840</v>
      </c>
      <c r="E7" s="5">
        <f t="shared" si="3"/>
        <v>15000000</v>
      </c>
      <c r="F7" s="76">
        <f t="shared" si="4"/>
        <v>25714</v>
      </c>
      <c r="G7" s="76">
        <f t="shared" si="5"/>
        <v>21429</v>
      </c>
      <c r="H7" s="76">
        <f t="shared" si="6"/>
        <v>17857</v>
      </c>
      <c r="I7" s="76">
        <f t="shared" si="7"/>
        <v>0</v>
      </c>
      <c r="J7" s="76">
        <f t="shared" si="8"/>
        <v>0</v>
      </c>
      <c r="K7" s="77"/>
      <c r="L7" s="77"/>
      <c r="M7" s="77"/>
      <c r="N7" s="77"/>
      <c r="O7" s="77">
        <v>0</v>
      </c>
      <c r="P7" s="77">
        <v>700</v>
      </c>
      <c r="Q7" s="77">
        <f t="shared" si="10"/>
        <v>583.33333333333337</v>
      </c>
      <c r="R7" s="78">
        <v>15000000</v>
      </c>
      <c r="S7" s="78"/>
    </row>
    <row r="8" spans="1:19" x14ac:dyDescent="0.25">
      <c r="A8" s="4">
        <v>7</v>
      </c>
      <c r="B8" s="4">
        <f t="shared" si="0"/>
        <v>500</v>
      </c>
      <c r="C8" s="4">
        <f t="shared" si="1"/>
        <v>600</v>
      </c>
      <c r="D8" s="4">
        <f t="shared" si="2"/>
        <v>720</v>
      </c>
      <c r="E8" s="5">
        <f t="shared" si="3"/>
        <v>12000000</v>
      </c>
      <c r="F8" s="4">
        <f t="shared" si="4"/>
        <v>24000</v>
      </c>
      <c r="G8" s="4">
        <f t="shared" si="5"/>
        <v>20000</v>
      </c>
      <c r="H8" s="4">
        <f t="shared" si="6"/>
        <v>16667</v>
      </c>
      <c r="I8" s="4">
        <f t="shared" si="7"/>
        <v>0</v>
      </c>
      <c r="J8" s="4">
        <f t="shared" si="8"/>
        <v>0</v>
      </c>
      <c r="O8">
        <v>0</v>
      </c>
      <c r="P8">
        <v>600</v>
      </c>
      <c r="Q8">
        <f t="shared" si="10"/>
        <v>500</v>
      </c>
      <c r="R8" s="2">
        <v>12000000</v>
      </c>
      <c r="S8" s="2"/>
    </row>
    <row r="9" spans="1:19" x14ac:dyDescent="0.25">
      <c r="A9" s="4">
        <v>8</v>
      </c>
      <c r="B9" s="4">
        <f t="shared" si="0"/>
        <v>110</v>
      </c>
      <c r="C9" s="4">
        <f t="shared" si="1"/>
        <v>132</v>
      </c>
      <c r="D9" s="4">
        <f t="shared" si="2"/>
        <v>158.4</v>
      </c>
      <c r="E9" s="5">
        <f t="shared" si="3"/>
        <v>4000000</v>
      </c>
      <c r="F9" s="73">
        <f t="shared" si="4"/>
        <v>36364</v>
      </c>
      <c r="G9" s="73">
        <f t="shared" si="5"/>
        <v>30303</v>
      </c>
      <c r="H9" s="73">
        <f t="shared" si="6"/>
        <v>25253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110</v>
      </c>
      <c r="R9" s="74">
        <v>4000000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75</v>
      </c>
      <c r="D28" s="68"/>
      <c r="F28" s="53" t="s">
        <v>71</v>
      </c>
      <c r="G28" s="53">
        <v>153</v>
      </c>
      <c r="H28" s="10">
        <v>28000</v>
      </c>
      <c r="I28" s="10">
        <f>G28*H28</f>
        <v>4284000</v>
      </c>
    </row>
    <row r="29" spans="1:19" s="10" customFormat="1" x14ac:dyDescent="0.25">
      <c r="C29" s="68" t="s">
        <v>1</v>
      </c>
      <c r="D29" s="68"/>
      <c r="F29" s="53" t="s">
        <v>72</v>
      </c>
      <c r="G29" s="53">
        <v>270</v>
      </c>
      <c r="H29" s="10">
        <f>G29/G28</f>
        <v>1.7647058823529411</v>
      </c>
    </row>
    <row r="30" spans="1:19" s="10" customFormat="1" x14ac:dyDescent="0.25">
      <c r="F30" s="53" t="s">
        <v>73</v>
      </c>
      <c r="G30" s="53">
        <v>21000</v>
      </c>
    </row>
    <row r="31" spans="1:19" s="10" customFormat="1" x14ac:dyDescent="0.25">
      <c r="C31" s="71"/>
      <c r="D31" s="71"/>
      <c r="F31" s="71" t="s">
        <v>74</v>
      </c>
      <c r="G31" s="71">
        <f>G29*G30</f>
        <v>5670000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5103000</v>
      </c>
    </row>
    <row r="33" spans="3:7" s="10" customFormat="1" x14ac:dyDescent="0.25">
      <c r="C33" s="71"/>
      <c r="D33" s="71"/>
      <c r="F33" s="71" t="s">
        <v>25</v>
      </c>
      <c r="G33" s="71">
        <f>G31*80%</f>
        <v>4536000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2024-03-02T11:53:26Z</dcterms:modified>
</cp:coreProperties>
</file>