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Feburary 2024\MOHIT GIRISH SAH  - SBI\"/>
    </mc:Choice>
  </mc:AlternateContent>
  <xr:revisionPtr revIDLastSave="0" documentId="13_ncr:1_{5A26CB45-46B5-41C1-881C-9347198EDE68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N39" i="20" l="1"/>
  <c r="E40" i="4" l="1"/>
  <c r="F40" i="4" l="1"/>
  <c r="F38" i="4"/>
  <c r="F39" i="4"/>
  <c r="F37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<sst xmlns="http://schemas.openxmlformats.org/spreadsheetml/2006/main" count="50" uniqueCount="44">
  <si>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</si>
  <si>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</si>
  <si>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</si>
  <si>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</si>
  <si>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</si>
  <si>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</si>
  <si>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</si>
  <si>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</si>
  <si>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</si>
  <si>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</si>
  <si>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</si>
  <si>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</si>
  <si>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</si>
  <si>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</si>
  <si>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</si>
  <si>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</si>
  <si>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</si>
  <si>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</si>
  <si>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</si>
  <si>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</si>
  <si>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</si>
  <si>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</si>
  <si>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</si>
  <si>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</si>
  <si>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</si>
  <si>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</si>
  <si>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</si>
  <si>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</si>
  <si>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</si>
  <si>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</si>
  <si>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</si>
  <si>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</si>
  <si>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</si>
  <si>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</si>
  <si>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</si>
  <si>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</si>
  <si>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</si>
  <si>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</si>
  <si>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</si>
  <si>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RACPC Thane )  - MR. MOHIT GIRISH SAH &amp; MRS. SUNITA GIRISH SAH</t>
  </si>
  <si>
    <t>Index II CA</t>
  </si>
  <si>
    <t>CB</t>
  </si>
  <si>
    <t>Balcony</t>
  </si>
  <si>
    <t>FMV 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</si>
</sst>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3" fontId="12" fillId="3" borderId="0" xfId="0" applyNumberFormat="1" applyFont="1" applyFill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19</xdr:col>
      <xdr:colOff>315900</xdr:colOff>
      <xdr:row>49</xdr:row>
      <xdr:rowOff>172713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BDD61D4-63F1-4E55-A523-E5CFA4A42F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1288700" cy="90500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19</xdr:col>
      <xdr:colOff>163479</xdr:colOff>
      <xdr:row>55</xdr:row>
      <xdr:rowOff>87040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EA146C-17E8-471F-8058-461D624742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1136279" cy="94215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19</xdr:col>
      <xdr:colOff>49248</xdr:colOff>
      <xdr:row>46</xdr:row>
      <xdr:rowOff>182197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AEC2E15-D82E-4772-B85A-240D45E13F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1631648" cy="875469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19</xdr:col>
      <xdr:colOff>106321</xdr:colOff>
      <xdr:row>49</xdr:row>
      <xdr:rowOff>1230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F7B093-DB8F-44BE-9731-B08ED98B7E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1079121" cy="881185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18</xdr:col>
      <xdr:colOff>173005</xdr:colOff>
      <xdr:row>54</xdr:row>
      <xdr:rowOff>77460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B1ECC10-E9A5-45C8-96AD-E27E924B4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1145805" cy="90309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497837</xdr:colOff>
      <xdr:row>36</xdr:row>
      <xdr:rowOff>153378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687415D-5E4C-44B1-B189-9FCDE5C24E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176237" cy="70113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531697</xdr:colOff>
      <xdr:row>1</xdr:row>
      <xdr:rowOff>0</xdr:rowOff>
    </xdr:from>
    <xdr:to>
      <xdr:col>29</xdr:col>
      <xdr:colOff>193031</xdr:colOff>
      <xdr:row>31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86FB82B-2622-48E2-9C8F-49044E0777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50897" y="190500"/>
          <a:ext cx="16120534" cy="5715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469258</xdr:colOff>
      <xdr:row>34</xdr:row>
      <xdr:rowOff>143772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48C934-2892-4790-B900-259C1C8CAB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47658" cy="64302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1"/>
  <sheetViews>
    <sheetView tabSelected="1" topLeftCell="A16" zoomScaleNormal="100" workbookViewId="0">
      <selection activeCell="S32" sqref="S3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634</v>
      </c>
      <c r="C3" s="4">
        <f>B3*1.2</f>
        <v>760.8</v>
      </c>
      <c r="D3" s="4">
        <f t="shared" ref="D3:D14" si="2">C3*1.2</f>
        <v>912.95999999999992</v>
      </c>
      <c r="E3" s="5">
        <f t="shared" ref="E3:E14" si="3">R3</f>
        <v>9615786</v>
      </c>
      <c r="F3" s="9">
        <f t="shared" ref="F3:F14" si="4">ROUND((E3/B3),0)</f>
        <v>15167</v>
      </c>
      <c r="G3" s="9">
        <f t="shared" ref="G3:G14" si="5">ROUND((E3/C3),0)</f>
        <v>12639</v>
      </c>
      <c r="H3" s="9">
        <f t="shared" ref="H3:H14" si="6">ROUND((E3/D3),0)</f>
        <v>10533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634</v>
      </c>
      <c r="R3" s="2">
        <v>9615786</v>
      </c>
    </row>
    <row r="4" spans="1:20" x14ac:dyDescent="0.25">
      <c r="A4" s="4">
        <f t="shared" ref="A4:A9" si="9">N4</f>
        <v>0</v>
      </c>
      <c r="B4" s="4">
        <f t="shared" ref="B4:B9" si="10">Q4</f>
        <v>634</v>
      </c>
      <c r="C4" s="4">
        <f t="shared" ref="C4:C9" si="11">B4*1.2</f>
        <v>760.8</v>
      </c>
      <c r="D4" s="4">
        <f t="shared" ref="D4:D9" si="12">C4*1.2</f>
        <v>912.95999999999992</v>
      </c>
      <c r="E4" s="5">
        <f t="shared" ref="E4:E9" si="13">R4</f>
        <v>9339286</v>
      </c>
      <c r="F4" s="9">
        <f t="shared" ref="F4:F9" si="14">ROUND((E4/B4),0)</f>
        <v>14731</v>
      </c>
      <c r="G4" s="9">
        <f t="shared" ref="G4:G9" si="15">ROUND((E4/C4),0)</f>
        <v>12276</v>
      </c>
      <c r="H4" s="9">
        <f t="shared" ref="H4:H9" si="16">ROUND((E4/D4),0)</f>
        <v>10230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634</v>
      </c>
      <c r="R4" s="2">
        <v>9339286</v>
      </c>
    </row>
    <row r="5" spans="1:20" s="47" customFormat="1" x14ac:dyDescent="0.25">
      <c r="A5" s="45">
        <f t="shared" si="9"/>
        <v>0</v>
      </c>
      <c r="B5" s="45">
        <f t="shared" si="10"/>
        <v>634</v>
      </c>
      <c r="C5" s="45">
        <f t="shared" si="11"/>
        <v>760.8</v>
      </c>
      <c r="D5" s="45">
        <f t="shared" si="12"/>
        <v>912.95999999999992</v>
      </c>
      <c r="E5" s="46">
        <f t="shared" si="13"/>
        <v>9785714</v>
      </c>
      <c r="F5" s="45">
        <f t="shared" si="14"/>
        <v>15435</v>
      </c>
      <c r="G5" s="45">
        <f t="shared" si="15"/>
        <v>12862</v>
      </c>
      <c r="H5" s="45">
        <f t="shared" si="16"/>
        <v>10719</v>
      </c>
      <c r="I5" s="45" t="e">
        <f>#REF!</f>
        <v>#REF!</v>
      </c>
      <c r="J5" s="45">
        <f t="shared" si="17"/>
        <v>0</v>
      </c>
      <c r="O5" s="47">
        <v>0</v>
      </c>
      <c r="P5" s="47">
        <f t="shared" si="18"/>
        <v>0</v>
      </c>
      <c r="Q5" s="47">
        <v>634</v>
      </c>
      <c r="R5" s="48">
        <v>9785714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ref="Q6:Q9" si="19">P6/1.2</f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36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s="47" customFormat="1" x14ac:dyDescent="0.25">
      <c r="A16" s="45">
        <f t="shared" ref="A16:A28" si="32">N16</f>
        <v>0</v>
      </c>
      <c r="B16" s="45">
        <f t="shared" ref="B16:B28" si="33">Q16</f>
        <v>405</v>
      </c>
      <c r="C16" s="45">
        <f>B16*1.2</f>
        <v>486</v>
      </c>
      <c r="D16" s="45">
        <f t="shared" ref="D16:D28" si="34">C16*1.2</f>
        <v>583.19999999999993</v>
      </c>
      <c r="E16" s="46">
        <f t="shared" ref="E16:E28" si="35">R16</f>
        <v>7600000</v>
      </c>
      <c r="F16" s="45">
        <f t="shared" ref="F16:F28" si="36">ROUND((E16/B16),0)</f>
        <v>18765</v>
      </c>
      <c r="G16" s="45">
        <f t="shared" ref="G16:G28" si="37">ROUND((E16/C16),0)</f>
        <v>15638</v>
      </c>
      <c r="H16" s="45">
        <f t="shared" ref="H16:H28" si="38">ROUND((E16/D16),0)</f>
        <v>13032</v>
      </c>
      <c r="I16" s="45" t="e">
        <f>#REF!</f>
        <v>#REF!</v>
      </c>
      <c r="J16" s="45">
        <f t="shared" ref="J16:J28" si="39">S16</f>
        <v>0</v>
      </c>
      <c r="O16" s="47">
        <v>0</v>
      </c>
      <c r="P16" s="47">
        <f t="shared" ref="P16:Q28" si="40">O16/1.2</f>
        <v>0</v>
      </c>
      <c r="Q16" s="47">
        <v>405</v>
      </c>
      <c r="R16" s="48">
        <v>7600000</v>
      </c>
    </row>
    <row r="17" spans="1:24" x14ac:dyDescent="0.25">
      <c r="A17" s="4">
        <f t="shared" si="32"/>
        <v>0</v>
      </c>
      <c r="B17" s="4">
        <f t="shared" si="33"/>
        <v>710</v>
      </c>
      <c r="C17" s="4">
        <f t="shared" ref="C17:C28" si="41">B17*1.2</f>
        <v>852</v>
      </c>
      <c r="D17" s="4">
        <f t="shared" si="34"/>
        <v>1022.4</v>
      </c>
      <c r="E17" s="5">
        <f t="shared" si="35"/>
        <v>11000000</v>
      </c>
      <c r="F17" s="9">
        <f t="shared" si="36"/>
        <v>15493</v>
      </c>
      <c r="G17" s="9">
        <f t="shared" si="37"/>
        <v>12911</v>
      </c>
      <c r="H17" s="9">
        <f t="shared" si="38"/>
        <v>10759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710</v>
      </c>
      <c r="R17" s="2">
        <v>11000000</v>
      </c>
    </row>
    <row r="18" spans="1:24" x14ac:dyDescent="0.25">
      <c r="A18" s="4">
        <f t="shared" si="32"/>
        <v>0</v>
      </c>
      <c r="B18" s="4">
        <f t="shared" si="33"/>
        <v>675</v>
      </c>
      <c r="C18" s="4">
        <f t="shared" si="41"/>
        <v>810</v>
      </c>
      <c r="D18" s="4">
        <f t="shared" si="34"/>
        <v>972</v>
      </c>
      <c r="E18" s="5">
        <f t="shared" si="35"/>
        <v>10800000</v>
      </c>
      <c r="F18" s="9">
        <f t="shared" si="36"/>
        <v>16000</v>
      </c>
      <c r="G18" s="9">
        <f t="shared" si="37"/>
        <v>13333</v>
      </c>
      <c r="H18" s="9">
        <f t="shared" si="38"/>
        <v>11111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675</v>
      </c>
      <c r="R18" s="2">
        <v>10800000</v>
      </c>
    </row>
    <row r="19" spans="1:24" s="47" customFormat="1" x14ac:dyDescent="0.25">
      <c r="A19" s="45">
        <f t="shared" si="32"/>
        <v>0</v>
      </c>
      <c r="B19" s="45">
        <f t="shared" si="33"/>
        <v>421</v>
      </c>
      <c r="C19" s="45">
        <f t="shared" si="41"/>
        <v>505.2</v>
      </c>
      <c r="D19" s="45">
        <f t="shared" si="34"/>
        <v>606.24</v>
      </c>
      <c r="E19" s="46">
        <f t="shared" si="35"/>
        <v>7540000</v>
      </c>
      <c r="F19" s="45">
        <f t="shared" si="36"/>
        <v>17910</v>
      </c>
      <c r="G19" s="45">
        <f t="shared" si="37"/>
        <v>14925</v>
      </c>
      <c r="H19" s="45">
        <f t="shared" si="38"/>
        <v>12437</v>
      </c>
      <c r="I19" s="45" t="e">
        <f>#REF!</f>
        <v>#REF!</v>
      </c>
      <c r="J19" s="45">
        <f t="shared" si="39"/>
        <v>0</v>
      </c>
      <c r="O19" s="47">
        <v>0</v>
      </c>
      <c r="P19" s="47">
        <f t="shared" si="40"/>
        <v>0</v>
      </c>
      <c r="Q19" s="47">
        <v>421</v>
      </c>
      <c r="R19" s="48">
        <v>7540000</v>
      </c>
    </row>
    <row r="20" spans="1:24" x14ac:dyDescent="0.25">
      <c r="A20" s="4">
        <f t="shared" si="32"/>
        <v>0</v>
      </c>
      <c r="B20" s="4">
        <f t="shared" si="33"/>
        <v>680</v>
      </c>
      <c r="C20" s="4">
        <f t="shared" si="41"/>
        <v>816</v>
      </c>
      <c r="D20" s="4">
        <f t="shared" si="34"/>
        <v>979.19999999999993</v>
      </c>
      <c r="E20" s="5">
        <f t="shared" si="35"/>
        <v>11500000</v>
      </c>
      <c r="F20" s="9">
        <f t="shared" si="36"/>
        <v>16912</v>
      </c>
      <c r="G20" s="9">
        <f t="shared" si="37"/>
        <v>14093</v>
      </c>
      <c r="H20" s="9">
        <f t="shared" si="38"/>
        <v>11744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v>680</v>
      </c>
      <c r="R20" s="2">
        <v>11500000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17000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14500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4:24" ht="15.75" x14ac:dyDescent="0.25">
      <c r="S33" s="10"/>
      <c r="T33" s="10"/>
      <c r="U33" s="17" t="s">
        <v>17</v>
      </c>
      <c r="V33" s="23"/>
      <c r="W33" s="24">
        <f>X33-X34</f>
        <v>-1</v>
      </c>
      <c r="X33" s="25">
        <v>2024</v>
      </c>
    </row>
    <row r="34" spans="4:24" ht="15.75" x14ac:dyDescent="0.25">
      <c r="S34" s="10"/>
      <c r="T34" s="10"/>
      <c r="U34" s="17" t="s">
        <v>18</v>
      </c>
      <c r="V34" s="23"/>
      <c r="W34" s="24">
        <f>W35-W33</f>
        <v>61</v>
      </c>
      <c r="X34" s="24">
        <v>2025</v>
      </c>
    </row>
    <row r="35" spans="4:24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4:24" ht="39" customHeight="1" x14ac:dyDescent="0.25">
      <c r="P36" s="42" t="s">
        <v>39</v>
      </c>
      <c r="Q36" s="42"/>
      <c r="R36" s="42"/>
      <c r="S36" s="42"/>
      <c r="T36" s="43"/>
      <c r="U36" s="21" t="s">
        <v>20</v>
      </c>
      <c r="V36" s="23"/>
      <c r="W36" s="24">
        <f>90*W33/W35</f>
        <v>-1.5</v>
      </c>
      <c r="X36" s="24"/>
    </row>
    <row r="37" spans="4:24" ht="15.75" x14ac:dyDescent="0.25">
      <c r="D37" t="s">
        <v>40</v>
      </c>
      <c r="E37">
        <v>52.57</v>
      </c>
      <c r="F37" s="7">
        <f>E37*10.764</f>
        <v>565.86347999999998</v>
      </c>
      <c r="U37" s="17"/>
      <c r="V37" s="26"/>
      <c r="W37" s="27">
        <v>0</v>
      </c>
      <c r="X37" s="27"/>
    </row>
    <row r="38" spans="4:24" ht="15.75" x14ac:dyDescent="0.25">
      <c r="D38" t="s">
        <v>41</v>
      </c>
      <c r="E38">
        <v>2.16</v>
      </c>
      <c r="F38" s="7">
        <f t="shared" ref="F38:F39" si="53">E38*10.764</f>
        <v>23.250240000000002</v>
      </c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4:24" ht="15.75" x14ac:dyDescent="0.25">
      <c r="D39" t="s">
        <v>42</v>
      </c>
      <c r="E39">
        <v>4.2</v>
      </c>
      <c r="F39" s="7">
        <f t="shared" si="53"/>
        <v>45.208799999999997</v>
      </c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4:24" ht="15.75" x14ac:dyDescent="0.25">
      <c r="E40">
        <f>SUM(E37:E39)</f>
        <v>58.930000000000007</v>
      </c>
      <c r="F40" s="7">
        <f>SUM(F37:F39)</f>
        <v>634.32251999999994</v>
      </c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14500</v>
      </c>
      <c r="X40" s="22"/>
    </row>
    <row r="41" spans="4:24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4:24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17000</v>
      </c>
      <c r="X42" s="22"/>
    </row>
    <row r="43" spans="4:24" ht="15.75" x14ac:dyDescent="0.25">
      <c r="S43" s="10"/>
      <c r="T43" s="10"/>
      <c r="U43" s="23"/>
      <c r="V43" s="23"/>
      <c r="W43" s="24"/>
      <c r="X43" s="24"/>
    </row>
    <row r="44" spans="4:24" ht="15.75" x14ac:dyDescent="0.25">
      <c r="S44" s="10"/>
      <c r="T44" s="10"/>
      <c r="U44" s="28" t="s">
        <v>37</v>
      </c>
      <c r="V44" s="30"/>
      <c r="W44" s="25">
        <v>634</v>
      </c>
      <c r="X44" s="24"/>
    </row>
    <row r="45" spans="4:24" ht="15.75" x14ac:dyDescent="0.25">
      <c r="P45" s="13" t="s">
        <v>29</v>
      </c>
      <c r="S45" s="10"/>
      <c r="T45" s="11"/>
      <c r="U45" s="17" t="s">
        <v>43</v>
      </c>
      <c r="V45" s="31"/>
      <c r="W45" s="32">
        <f>W42*W44+X46</f>
        <v>10778000</v>
      </c>
      <c r="X45" s="33"/>
    </row>
    <row r="46" spans="4:24" ht="15.75" x14ac:dyDescent="0.25">
      <c r="S46" s="11"/>
      <c r="T46" s="10"/>
      <c r="U46" s="17" t="s">
        <v>24</v>
      </c>
      <c r="V46" s="23"/>
      <c r="W46" s="34">
        <f>W45*0.9</f>
        <v>9700200</v>
      </c>
      <c r="X46" s="35"/>
    </row>
    <row r="47" spans="4:24" ht="15.75" x14ac:dyDescent="0.25">
      <c r="S47" s="10"/>
      <c r="T47" s="10"/>
      <c r="U47" s="17" t="s">
        <v>25</v>
      </c>
      <c r="V47" s="23"/>
      <c r="W47" s="44">
        <f>W45*0.8</f>
        <v>8622400</v>
      </c>
      <c r="X47" s="34"/>
    </row>
    <row r="48" spans="4:24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1585000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W45*0.025/12</f>
        <v>22454.166666666668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V23" sqref="V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4" workbookViewId="0">
      <selection activeCell="L36" sqref="L36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M39:N39"/>
  <sheetViews>
    <sheetView topLeftCell="A7" zoomScaleNormal="100" workbookViewId="0">
      <selection activeCell="R39" sqref="R39"/>
    </sheetView>
  </sheetViews>
  <sheetFormatPr defaultRowHeight="15" x14ac:dyDescent="0.25"/>
  <sheetData>
    <row r="39" spans="13:14" x14ac:dyDescent="0.25">
      <c r="M39">
        <v>58.93</v>
      </c>
      <c r="N39">
        <f>M39*10.764</f>
        <v>634.32251999999994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2024-02-26T11:04:32Z</dcterms:modified>
</cp:coreProperties>
</file>