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hul Bhardwaj\"/>
    </mc:Choice>
  </mc:AlternateContent>
  <xr:revisionPtr revIDLastSave="0" documentId="13_ncr:1_{E8A115E6-BFDB-497B-ACD3-F51EF6FD80C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Q11" i="4"/>
  <c r="V11" i="4"/>
  <c r="Q10" i="4"/>
  <c r="Q3" i="4" l="1"/>
  <c r="Q14" i="4"/>
  <c r="Q15" i="4"/>
  <c r="C2" i="4"/>
  <c r="Q2" i="4"/>
  <c r="I24" i="4"/>
  <c r="J21" i="4"/>
  <c r="I21" i="4"/>
  <c r="J19" i="4"/>
  <c r="J22" i="4"/>
  <c r="I31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<sst xmlns="http://schemas.openxmlformats.org/spreadsheetml/2006/main" count="37" uniqueCount="33">
  <si>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</si>
  <si>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</si>
  <si>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</si>
  <si>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</si>
  <si>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</si>
  <si>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</si>
  <si>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</si>
  <si>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</si>
  <si>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</si>
  <si>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Built up  area (20%)</t>
  </si>
  <si>
    <t>Rate on Saleable area (20 + 20%)</t>
  </si>
  <si>
    <t>Flat No. 3904, 39th Floor, Wing - Tower F, Sunflower CHSL, Runwal Bliss, Village - Kanjur, Kanjurmarg East, Mumbai</t>
  </si>
  <si>
    <t>agreement - 10.02.24</t>
  </si>
  <si>
    <t>av</t>
  </si>
  <si>
    <t>sd</t>
  </si>
  <si>
    <t>rd</t>
  </si>
  <si>
    <t>bv</t>
  </si>
  <si>
    <t>bua</t>
  </si>
  <si>
    <t>2 car park</t>
  </si>
  <si>
    <t>rate on ca</t>
  </si>
  <si>
    <t>ca - cost sheet</t>
  </si>
  <si>
    <t>utility - cost sheet</t>
  </si>
  <si>
    <t>Cost sheet - 21.01.2024</t>
  </si>
  <si>
    <t>incl car park</t>
  </si>
  <si>
    <t>Built up area (10%)</t>
  </si>
  <si>
    <t>Saleable area (10 + 20%)</t>
  </si>
  <si>
    <t>10.4.23</t>
  </si>
  <si>
    <t>19.04.23</t>
  </si>
  <si>
    <t>10.02.24</t>
  </si>
  <si>
    <t>Iris Runwal Bliss</t>
  </si>
  <si>
    <t>03.02.24</t>
  </si>
  <si>
    <t>Marigold</t>
  </si>
  <si>
    <t>25.01.24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</si>
</sst>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3" fontId="0" fillId="0" borderId="0" xfId="0" applyNumberFormat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1</xdr:row>
      <xdr:rowOff>47625</xdr:rowOff>
    </xdr:from>
    <xdr:to>
      <xdr:col>10</xdr:col>
      <xdr:colOff>590550</xdr:colOff>
      <xdr:row>45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9CEE0-29FB-46D5-8A99-8C7311793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38125"/>
          <a:ext cx="5753100" cy="81438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CFE09-F8BB-41DE-9DF0-987C3CBF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607314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D272C-47E6-49BE-83EE-6004A9F5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592164</xdr:colOff>
      <xdr:row>37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CF948-F808-4B13-B386-562D451A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564964" cy="6935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6</xdr:row>
      <xdr:rowOff>66675</xdr:rowOff>
    </xdr:from>
    <xdr:to>
      <xdr:col>10</xdr:col>
      <xdr:colOff>590550</xdr:colOff>
      <xdr:row>49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0E58F1-5603-44B8-B7EC-397984F05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209675"/>
          <a:ext cx="5753100" cy="81534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354006</xdr:colOff>
      <xdr:row>36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C869A3-83A6-4912-9B18-1DD73DAE9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326806" cy="6744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116358</xdr:colOff>
      <xdr:row>44</xdr:row>
      <xdr:rowOff>67781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625C0-100F-471C-A8CD-21698350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46758" cy="7925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116273</xdr:colOff>
      <xdr:row>53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7E5218-48F9-4827-9E49-138E4A967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137073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230844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87E5DB-6EF7-4D5E-A9D0-6D6A1D5E2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080444" cy="81640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154633</xdr:colOff>
      <xdr:row>44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8CC43D-634D-48A4-B7B2-A898B3D3D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04233" cy="8287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249897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48064F-106F-4536-BBB9-071A873C2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99497" cy="8268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6713A-5B29-47FA-883C-D5823E307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4" sqref="Q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24</v>
      </c>
      <c r="D1" s="3" t="s">
        <v>25</v>
      </c>
      <c r="E1" s="3" t="s">
        <v>1</v>
      </c>
      <c r="F1" s="9" t="s">
        <v>8</v>
      </c>
      <c r="G1" s="9" t="s">
        <v>9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923.22827999999993</v>
      </c>
      <c r="C2" s="4">
        <f>B2*1.1</f>
        <v>1015.551108</v>
      </c>
      <c r="D2" s="4">
        <f t="shared" ref="D2:D13" si="2">C2*1.2</f>
        <v>1218.6613296</v>
      </c>
      <c r="E2" s="5">
        <f t="shared" ref="E2:E13" si="3">R2</f>
        <v>21556100</v>
      </c>
      <c r="F2" s="10">
        <f t="shared" ref="F2:F13" si="4">ROUND((E2/B2),0)</f>
        <v>23349</v>
      </c>
      <c r="G2" s="10">
        <f t="shared" ref="G2:G13" si="5">ROUND((E2/C2),0)</f>
        <v>21226</v>
      </c>
      <c r="H2" s="10">
        <f t="shared" ref="H2:H13" si="6">ROUND((E2/D2),0)</f>
        <v>17688</v>
      </c>
      <c r="I2" s="4" t="e">
        <f>#REF!</f>
        <v>#REF!</v>
      </c>
      <c r="J2" s="4">
        <f t="shared" ref="J2:J13" si="7">S2</f>
        <v>23</v>
      </c>
      <c r="O2">
        <v>0</v>
      </c>
      <c r="P2">
        <f t="shared" ref="P2:P12" si="8">O2/1.2</f>
        <v>0</v>
      </c>
      <c r="Q2">
        <f>85.77*10.764</f>
        <v>923.22827999999993</v>
      </c>
      <c r="R2" s="2">
        <v>21556100</v>
      </c>
      <c r="S2" s="8">
        <v>23</v>
      </c>
      <c r="T2" s="8" t="s">
        <v>26</v>
      </c>
    </row>
    <row r="3" spans="1:22" x14ac:dyDescent="0.25">
      <c r="A3" s="4">
        <f t="shared" si="0"/>
        <v>0</v>
      </c>
      <c r="B3" s="4">
        <f t="shared" si="1"/>
        <v>923.22827999999993</v>
      </c>
      <c r="C3" s="4">
        <f t="shared" ref="C3:C15" si="9">B3*1.1</f>
        <v>1015.551108</v>
      </c>
      <c r="D3" s="4">
        <f t="shared" si="2"/>
        <v>1218.6613296</v>
      </c>
      <c r="E3" s="17">
        <f t="shared" si="3"/>
        <v>20512050</v>
      </c>
      <c r="F3" s="10">
        <f t="shared" si="4"/>
        <v>22218</v>
      </c>
      <c r="G3" s="10">
        <f t="shared" si="5"/>
        <v>20198</v>
      </c>
      <c r="H3" s="10">
        <f t="shared" si="6"/>
        <v>16832</v>
      </c>
      <c r="I3" s="4" t="e">
        <f>#REF!</f>
        <v>#REF!</v>
      </c>
      <c r="J3" s="4">
        <f t="shared" si="7"/>
        <v>24</v>
      </c>
      <c r="O3">
        <v>0</v>
      </c>
      <c r="P3">
        <f t="shared" si="8"/>
        <v>0</v>
      </c>
      <c r="Q3">
        <f>85.77*10.764</f>
        <v>923.22827999999993</v>
      </c>
      <c r="R3" s="2">
        <v>20512050</v>
      </c>
      <c r="S3" s="8">
        <v>24</v>
      </c>
      <c r="T3" s="8" t="s">
        <v>27</v>
      </c>
    </row>
    <row r="4" spans="1:22" x14ac:dyDescent="0.25">
      <c r="A4" s="4">
        <f t="shared" si="0"/>
        <v>0</v>
      </c>
      <c r="B4" s="4">
        <f t="shared" si="1"/>
        <v>948</v>
      </c>
      <c r="C4" s="4">
        <f t="shared" si="9"/>
        <v>1042.8000000000002</v>
      </c>
      <c r="D4" s="4">
        <f t="shared" si="2"/>
        <v>1251.3600000000001</v>
      </c>
      <c r="E4" s="17">
        <f t="shared" si="3"/>
        <v>26000000</v>
      </c>
      <c r="F4" s="15">
        <f t="shared" si="4"/>
        <v>27426</v>
      </c>
      <c r="G4" s="10">
        <f t="shared" si="5"/>
        <v>24933</v>
      </c>
      <c r="H4" s="10">
        <f t="shared" si="6"/>
        <v>20777</v>
      </c>
      <c r="I4" s="4" t="e">
        <f>#REF!</f>
        <v>#REF!</v>
      </c>
      <c r="J4" s="4">
        <f t="shared" si="7"/>
        <v>38</v>
      </c>
      <c r="O4">
        <v>0</v>
      </c>
      <c r="P4">
        <f t="shared" si="8"/>
        <v>0</v>
      </c>
      <c r="Q4">
        <v>948</v>
      </c>
      <c r="R4" s="2">
        <v>26000000</v>
      </c>
      <c r="S4" s="8">
        <v>38</v>
      </c>
      <c r="T4" s="8"/>
    </row>
    <row r="5" spans="1:22" x14ac:dyDescent="0.25">
      <c r="A5" s="4">
        <f t="shared" si="0"/>
        <v>0</v>
      </c>
      <c r="B5" s="4">
        <f t="shared" si="1"/>
        <v>915</v>
      </c>
      <c r="C5" s="4">
        <f t="shared" si="9"/>
        <v>1006.5000000000001</v>
      </c>
      <c r="D5" s="4">
        <f t="shared" si="2"/>
        <v>1207.8000000000002</v>
      </c>
      <c r="E5" s="17">
        <f t="shared" si="3"/>
        <v>41700000</v>
      </c>
      <c r="F5" s="10">
        <f t="shared" si="4"/>
        <v>45574</v>
      </c>
      <c r="G5" s="10">
        <f t="shared" si="5"/>
        <v>41431</v>
      </c>
      <c r="H5" s="10">
        <f t="shared" si="6"/>
        <v>34526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915</v>
      </c>
      <c r="R5" s="2">
        <v>41700000</v>
      </c>
      <c r="S5" s="8"/>
      <c r="T5" s="8"/>
    </row>
    <row r="6" spans="1:22" x14ac:dyDescent="0.25">
      <c r="A6" s="4">
        <f t="shared" si="0"/>
        <v>0</v>
      </c>
      <c r="B6" s="4">
        <f t="shared" si="1"/>
        <v>906</v>
      </c>
      <c r="C6" s="4">
        <f t="shared" si="9"/>
        <v>996.60000000000014</v>
      </c>
      <c r="D6" s="4">
        <f t="shared" si="2"/>
        <v>1195.92</v>
      </c>
      <c r="E6" s="17">
        <f t="shared" si="3"/>
        <v>24000000</v>
      </c>
      <c r="F6" s="15">
        <f t="shared" si="4"/>
        <v>26490</v>
      </c>
      <c r="G6" s="10">
        <f t="shared" si="5"/>
        <v>24082</v>
      </c>
      <c r="H6" s="10">
        <f t="shared" si="6"/>
        <v>20068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906</v>
      </c>
      <c r="R6" s="2">
        <v>24000000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1249</v>
      </c>
      <c r="C7" s="4">
        <f t="shared" si="9"/>
        <v>1373.9</v>
      </c>
      <c r="D7" s="4">
        <f t="shared" si="2"/>
        <v>1648.68</v>
      </c>
      <c r="E7" s="17">
        <f t="shared" si="3"/>
        <v>34500000</v>
      </c>
      <c r="F7" s="15">
        <f t="shared" si="4"/>
        <v>27622</v>
      </c>
      <c r="G7" s="10">
        <f t="shared" si="5"/>
        <v>25111</v>
      </c>
      <c r="H7" s="10">
        <f t="shared" si="6"/>
        <v>20926</v>
      </c>
      <c r="I7" s="4" t="e">
        <f>#REF!</f>
        <v>#REF!</v>
      </c>
      <c r="J7" s="4">
        <f t="shared" si="7"/>
        <v>35</v>
      </c>
      <c r="O7">
        <v>0</v>
      </c>
      <c r="P7">
        <f t="shared" si="8"/>
        <v>0</v>
      </c>
      <c r="Q7">
        <v>1249</v>
      </c>
      <c r="R7" s="2">
        <v>34500000</v>
      </c>
      <c r="S7" s="8">
        <v>35</v>
      </c>
      <c r="T7" s="8"/>
    </row>
    <row r="8" spans="1:22" x14ac:dyDescent="0.25">
      <c r="A8" s="4">
        <f t="shared" si="0"/>
        <v>0</v>
      </c>
      <c r="B8" s="4">
        <f t="shared" si="1"/>
        <v>1100</v>
      </c>
      <c r="C8" s="4">
        <f t="shared" si="9"/>
        <v>1210</v>
      </c>
      <c r="D8" s="4">
        <f t="shared" si="2"/>
        <v>1452</v>
      </c>
      <c r="E8" s="17">
        <f t="shared" si="3"/>
        <v>37500000</v>
      </c>
      <c r="F8" s="10">
        <f t="shared" si="4"/>
        <v>34091</v>
      </c>
      <c r="G8" s="10">
        <f t="shared" si="5"/>
        <v>30992</v>
      </c>
      <c r="H8" s="10">
        <f t="shared" si="6"/>
        <v>25826</v>
      </c>
      <c r="I8" s="4" t="e">
        <f>#REF!</f>
        <v>#REF!</v>
      </c>
      <c r="J8" s="4">
        <f t="shared" si="7"/>
        <v>20</v>
      </c>
      <c r="O8">
        <v>0</v>
      </c>
      <c r="P8">
        <f t="shared" si="8"/>
        <v>0</v>
      </c>
      <c r="Q8">
        <v>1100</v>
      </c>
      <c r="R8" s="2">
        <v>37500000</v>
      </c>
      <c r="S8" s="8">
        <v>20</v>
      </c>
      <c r="T8" s="8"/>
    </row>
    <row r="9" spans="1:22" x14ac:dyDescent="0.25">
      <c r="A9" s="4">
        <f t="shared" si="0"/>
        <v>0</v>
      </c>
      <c r="B9" s="4">
        <f t="shared" si="1"/>
        <v>965</v>
      </c>
      <c r="C9" s="4">
        <f t="shared" si="9"/>
        <v>1061.5</v>
      </c>
      <c r="D9" s="4">
        <f t="shared" si="2"/>
        <v>1273.8</v>
      </c>
      <c r="E9" s="17">
        <f t="shared" si="3"/>
        <v>31500000</v>
      </c>
      <c r="F9" s="10">
        <f t="shared" si="4"/>
        <v>32642</v>
      </c>
      <c r="G9" s="10">
        <f t="shared" si="5"/>
        <v>29675</v>
      </c>
      <c r="H9" s="10">
        <f t="shared" si="6"/>
        <v>24729</v>
      </c>
      <c r="I9" s="4" t="e">
        <f>#REF!</f>
        <v>#REF!</v>
      </c>
      <c r="J9" s="4">
        <f t="shared" si="7"/>
        <v>44</v>
      </c>
      <c r="O9">
        <v>0</v>
      </c>
      <c r="P9">
        <f t="shared" si="8"/>
        <v>0</v>
      </c>
      <c r="Q9">
        <v>965</v>
      </c>
      <c r="R9" s="2">
        <v>31500000</v>
      </c>
      <c r="S9" s="8">
        <v>44</v>
      </c>
      <c r="T9" s="8"/>
    </row>
    <row r="10" spans="1:22" x14ac:dyDescent="0.25">
      <c r="A10" s="4">
        <f t="shared" si="0"/>
        <v>0</v>
      </c>
      <c r="B10" s="4">
        <f t="shared" si="1"/>
        <v>849.06431999999995</v>
      </c>
      <c r="C10" s="4">
        <f t="shared" si="9"/>
        <v>933.97075200000006</v>
      </c>
      <c r="D10" s="4">
        <f t="shared" si="2"/>
        <v>1120.7649024</v>
      </c>
      <c r="E10" s="17">
        <f t="shared" si="3"/>
        <v>23300000</v>
      </c>
      <c r="F10" s="10">
        <f t="shared" si="4"/>
        <v>27442</v>
      </c>
      <c r="G10" s="10">
        <f t="shared" si="5"/>
        <v>24947</v>
      </c>
      <c r="H10" s="10">
        <f t="shared" si="6"/>
        <v>20789</v>
      </c>
      <c r="I10" s="4" t="e">
        <f>#REF!</f>
        <v>#REF!</v>
      </c>
      <c r="J10" s="4">
        <f t="shared" si="7"/>
        <v>45</v>
      </c>
      <c r="O10">
        <v>0</v>
      </c>
      <c r="P10">
        <f t="shared" si="8"/>
        <v>0</v>
      </c>
      <c r="Q10">
        <f>78.88*10.764</f>
        <v>849.06431999999995</v>
      </c>
      <c r="R10" s="2">
        <v>23300000</v>
      </c>
      <c r="S10" s="8">
        <v>45</v>
      </c>
      <c r="T10" s="8" t="s">
        <v>28</v>
      </c>
      <c r="U10" t="s">
        <v>29</v>
      </c>
    </row>
    <row r="11" spans="1:22" x14ac:dyDescent="0.25">
      <c r="A11" s="4">
        <f t="shared" si="0"/>
        <v>0</v>
      </c>
      <c r="B11" s="4">
        <f t="shared" si="1"/>
        <v>672.96527999999989</v>
      </c>
      <c r="C11" s="4">
        <f t="shared" si="9"/>
        <v>740.26180799999997</v>
      </c>
      <c r="D11" s="4">
        <f t="shared" si="2"/>
        <v>888.3141695999999</v>
      </c>
      <c r="E11" s="17">
        <f t="shared" si="3"/>
        <v>19228980</v>
      </c>
      <c r="F11" s="10">
        <f t="shared" si="4"/>
        <v>28574</v>
      </c>
      <c r="G11" s="10">
        <f t="shared" si="5"/>
        <v>25976</v>
      </c>
      <c r="H11" s="10">
        <f t="shared" si="6"/>
        <v>21647</v>
      </c>
      <c r="I11" s="4" t="e">
        <f>#REF!</f>
        <v>#REF!</v>
      </c>
      <c r="J11" s="4">
        <f t="shared" si="7"/>
        <v>38</v>
      </c>
      <c r="O11">
        <v>0</v>
      </c>
      <c r="P11">
        <f t="shared" si="8"/>
        <v>0</v>
      </c>
      <c r="Q11">
        <f>V11*10.764</f>
        <v>672.96527999999989</v>
      </c>
      <c r="R11" s="2">
        <v>19228980</v>
      </c>
      <c r="S11" s="8">
        <v>38</v>
      </c>
      <c r="T11" s="8" t="s">
        <v>30</v>
      </c>
      <c r="U11" t="s">
        <v>31</v>
      </c>
      <c r="V11">
        <f>60.48+2.04</f>
        <v>62.519999999999996</v>
      </c>
    </row>
    <row r="12" spans="1:22" x14ac:dyDescent="0.25">
      <c r="A12" s="4">
        <f t="shared" si="0"/>
        <v>0</v>
      </c>
      <c r="B12" s="4">
        <f t="shared" si="1"/>
        <v>964.99260000000004</v>
      </c>
      <c r="C12" s="4">
        <f t="shared" si="9"/>
        <v>1061.4918600000001</v>
      </c>
      <c r="D12" s="4">
        <f t="shared" si="2"/>
        <v>1273.7902320000001</v>
      </c>
      <c r="E12" s="17">
        <f t="shared" si="3"/>
        <v>25528139</v>
      </c>
      <c r="F12" s="15">
        <f t="shared" si="4"/>
        <v>26454</v>
      </c>
      <c r="G12" s="10">
        <f t="shared" si="5"/>
        <v>24049</v>
      </c>
      <c r="H12" s="10">
        <f t="shared" si="6"/>
        <v>20041</v>
      </c>
      <c r="I12" s="4" t="e">
        <f>#REF!</f>
        <v>#REF!</v>
      </c>
      <c r="J12" s="4">
        <f t="shared" si="7"/>
        <v>50</v>
      </c>
      <c r="O12">
        <v>0</v>
      </c>
      <c r="P12">
        <f t="shared" si="8"/>
        <v>0</v>
      </c>
      <c r="Q12">
        <f>89.65*10.764</f>
        <v>964.99260000000004</v>
      </c>
      <c r="R12" s="2">
        <v>25528139</v>
      </c>
      <c r="S12" s="8">
        <v>50</v>
      </c>
      <c r="T12" s="8" t="s">
        <v>32</v>
      </c>
      <c r="U12" t="s">
        <v>29</v>
      </c>
    </row>
    <row r="13" spans="1:22" x14ac:dyDescent="0.25">
      <c r="A13" s="4">
        <f t="shared" si="0"/>
        <v>0</v>
      </c>
      <c r="B13" s="4">
        <f t="shared" si="1"/>
        <v>948</v>
      </c>
      <c r="C13" s="4">
        <f t="shared" si="9"/>
        <v>1042.8000000000002</v>
      </c>
      <c r="D13" s="4">
        <f t="shared" si="2"/>
        <v>1251.3600000000001</v>
      </c>
      <c r="E13" s="17">
        <f t="shared" si="3"/>
        <v>23800000</v>
      </c>
      <c r="F13" s="10">
        <f t="shared" si="4"/>
        <v>25105</v>
      </c>
      <c r="G13" s="10">
        <f t="shared" si="5"/>
        <v>22823</v>
      </c>
      <c r="H13" s="10">
        <f t="shared" si="6"/>
        <v>19019</v>
      </c>
      <c r="I13" s="4" t="e">
        <f>#REF!</f>
        <v>#REF!</v>
      </c>
      <c r="J13" s="4">
        <f t="shared" si="7"/>
        <v>25</v>
      </c>
      <c r="O13">
        <v>0</v>
      </c>
      <c r="P13">
        <f t="shared" ref="P13" si="10">O13/1.2</f>
        <v>0</v>
      </c>
      <c r="Q13">
        <v>948</v>
      </c>
      <c r="R13" s="2">
        <v>23800000</v>
      </c>
      <c r="S13" s="8">
        <v>25</v>
      </c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17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10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3:Q15" si="18">P14/1.1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8" spans="7:24" x14ac:dyDescent="0.25">
      <c r="H18" t="s">
        <v>11</v>
      </c>
    </row>
    <row r="19" spans="7:24" x14ac:dyDescent="0.25">
      <c r="H19" t="s">
        <v>20</v>
      </c>
      <c r="I19">
        <v>1135</v>
      </c>
      <c r="J19">
        <f>J22/I19</f>
        <v>1.1209733920704845</v>
      </c>
    </row>
    <row r="20" spans="7:24" x14ac:dyDescent="0.25">
      <c r="H20" t="s">
        <v>21</v>
      </c>
      <c r="I20">
        <v>21</v>
      </c>
      <c r="O20" t="s">
        <v>18</v>
      </c>
    </row>
    <row r="21" spans="7:24" x14ac:dyDescent="0.25">
      <c r="I21">
        <f>I20+I19</f>
        <v>1156</v>
      </c>
      <c r="J21">
        <f>J22/I21</f>
        <v>1.1006096885813148</v>
      </c>
    </row>
    <row r="22" spans="7:24" x14ac:dyDescent="0.25">
      <c r="G22" s="6"/>
      <c r="H22" t="s">
        <v>17</v>
      </c>
      <c r="I22">
        <v>1272</v>
      </c>
      <c r="J22">
        <f>118.2*10.764</f>
        <v>1272.3047999999999</v>
      </c>
    </row>
    <row r="23" spans="7:24" x14ac:dyDescent="0.25">
      <c r="H23" t="s">
        <v>19</v>
      </c>
      <c r="I23">
        <v>26200</v>
      </c>
    </row>
    <row r="24" spans="7:24" x14ac:dyDescent="0.25">
      <c r="I24">
        <f>I23*I21</f>
        <v>30287200</v>
      </c>
      <c r="J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13</v>
      </c>
      <c r="I28">
        <v>27962180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14</v>
      </c>
      <c r="I29">
        <v>1677800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15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16</v>
      </c>
      <c r="I31">
        <f>I30+I29+I28</f>
        <v>29669980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 t="s">
        <v>22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H34" s="16">
        <v>31088289</v>
      </c>
      <c r="Q34" s="11"/>
      <c r="R34" s="11"/>
    </row>
    <row r="35" spans="8:24" x14ac:dyDescent="0.25">
      <c r="Q35" s="11"/>
      <c r="R35" s="11"/>
      <c r="T35" s="6"/>
    </row>
    <row r="36" spans="8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2024-02-22T10:25:38Z</dcterms:modified>
</cp:coreProperties>
</file>