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Global Pharma\A-21\"/>
    </mc:Choice>
  </mc:AlternateContent>
  <xr:revisionPtr revIDLastSave="0" documentId="13_ncr:1_{902E5D58-2770-4AD3-BDDA-5E4A8161646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6" i="4" l="1"/>
  <c r="R3" i="4" l="1"/>
  <c r="R2" i="4"/>
  <c r="I19" i="4" l="1"/>
  <c r="P4" i="4" l="1"/>
  <c r="J30" i="4"/>
  <c r="J25" i="4"/>
  <c r="H21" i="4" l="1"/>
  <c r="E22" i="4"/>
  <c r="E21" i="4"/>
  <c r="Q12" i="4" l="1"/>
  <c r="P12" i="4"/>
  <c r="P11" i="4"/>
  <c r="Q11" i="4" s="1"/>
  <c r="Q10" i="4"/>
  <c r="P10" i="4"/>
  <c r="P9" i="4"/>
  <c r="Q9" i="4" s="1"/>
  <c r="Q8" i="4"/>
  <c r="Q7" i="4"/>
  <c r="Q6" i="4"/>
  <c r="P5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<sst xmlns="http://schemas.openxmlformats.org/spreadsheetml/2006/main" count="30" uniqueCount="27">
  <si>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</si>
  <si>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</si>
  <si>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</si>
  <si>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</si>
  <si>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</si>
  <si>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</si>
  <si>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</si>
  <si>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</si>
  <si>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</si>
  <si>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</si>
  <si>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</si>
  <si>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</si>
  <si>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</si>
  <si>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</si>
  <si>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</si>
  <si>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</si>
  <si>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area as per OC</t>
  </si>
  <si>
    <t>U. No. 246 to 254 - 9 Nos.</t>
  </si>
  <si>
    <t>17.04.23</t>
  </si>
  <si>
    <t>gr</t>
  </si>
  <si>
    <t>03.11.23</t>
  </si>
  <si>
    <t>mca</t>
  </si>
  <si>
    <t>loft</t>
  </si>
  <si>
    <t>Unit No A/21, Ground Floor, Amargian, L B S Marg, Opp Central Bus Stand , Village - Khopat, Thane West</t>
  </si>
  <si>
    <t>OC - 1984</t>
  </si>
  <si>
    <t>height 5.51</t>
  </si>
  <si>
    <t>18000/- on ca for 2nd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</si>
</sst>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0AB2DF-E617-4F13-976B-3EC17E1BA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4A09F9-AB5B-4249-A8C0-30F198A65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182702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0E8774-CCCC-47B5-88AB-CFA529D51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374702" cy="73733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249301</xdr:colOff>
      <xdr:row>31</xdr:row>
      <xdr:rowOff>172225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AE8084-D0A0-4C71-ACCD-B76A77EF2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831701" cy="5553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59370</xdr:colOff>
      <xdr:row>44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F3B4B9-378F-43A3-A450-41DD41CB7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908970" cy="71161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288002</xdr:colOff>
      <xdr:row>37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07569B-A1A1-43D1-823F-2EA8AA056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137602" cy="7154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545213</xdr:colOff>
      <xdr:row>30</xdr:row>
      <xdr:rowOff>48403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60E362-044C-4251-A2BC-BCDFD26D5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94813" cy="5572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AC10" sqref="AC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388.00000000000006</v>
      </c>
      <c r="C2" s="4">
        <f>B2*1.2</f>
        <v>465.6</v>
      </c>
      <c r="D2" s="4">
        <f t="shared" ref="D2:D13" si="2">C2*1.2</f>
        <v>558.72</v>
      </c>
      <c r="E2" s="5">
        <f t="shared" ref="E2:E13" si="3">R2</f>
        <v>6450000</v>
      </c>
      <c r="F2" s="15">
        <f t="shared" ref="F2:F13" si="4">ROUND((E2/B2),0)</f>
        <v>16624</v>
      </c>
      <c r="G2" s="10">
        <f t="shared" ref="G2:G13" si="5">ROUND((E2/C2),0)</f>
        <v>13853</v>
      </c>
      <c r="H2" s="10">
        <f t="shared" ref="H2:H13" si="6">ROUND((E2/D2),0)</f>
        <v>11544</v>
      </c>
      <c r="I2" s="4" t="e">
        <f>#REF!</f>
        <v>#REF!</v>
      </c>
      <c r="J2" s="4">
        <f t="shared" ref="J2:J13" si="7">S2</f>
        <v>1</v>
      </c>
      <c r="O2">
        <v>0</v>
      </c>
      <c r="P2">
        <v>465.6</v>
      </c>
      <c r="Q2">
        <f t="shared" ref="Q2:Q12" si="8">P2/1.2</f>
        <v>388.00000000000006</v>
      </c>
      <c r="R2" s="2">
        <f>6000000+420000+30000</f>
        <v>6450000</v>
      </c>
      <c r="S2" s="8">
        <v>1</v>
      </c>
      <c r="T2" s="8" t="s">
        <v>18</v>
      </c>
    </row>
    <row r="3" spans="1:20" x14ac:dyDescent="0.25">
      <c r="A3" s="4">
        <f t="shared" si="0"/>
        <v>0</v>
      </c>
      <c r="B3" s="4">
        <f t="shared" si="1"/>
        <v>400</v>
      </c>
      <c r="C3" s="4">
        <f t="shared" ref="C3:C15" si="9">B3*1.2</f>
        <v>480</v>
      </c>
      <c r="D3" s="4">
        <f t="shared" si="2"/>
        <v>576</v>
      </c>
      <c r="E3" s="16">
        <f t="shared" si="3"/>
        <v>9660000</v>
      </c>
      <c r="F3" s="15">
        <f t="shared" si="4"/>
        <v>24150</v>
      </c>
      <c r="G3" s="10">
        <f t="shared" si="5"/>
        <v>20125</v>
      </c>
      <c r="H3" s="10">
        <f t="shared" si="6"/>
        <v>16771</v>
      </c>
      <c r="I3" s="10" t="e">
        <f>#REF!</f>
        <v>#REF!</v>
      </c>
      <c r="J3" s="10" t="str">
        <f t="shared" si="7"/>
        <v>gr</v>
      </c>
      <c r="O3">
        <v>0</v>
      </c>
      <c r="P3">
        <v>480</v>
      </c>
      <c r="Q3">
        <f t="shared" si="8"/>
        <v>400</v>
      </c>
      <c r="R3" s="2">
        <f>9000000+630000+30000</f>
        <v>9660000</v>
      </c>
      <c r="S3" s="8" t="s">
        <v>19</v>
      </c>
      <c r="T3" s="8" t="s">
        <v>20</v>
      </c>
    </row>
    <row r="4" spans="1:20" x14ac:dyDescent="0.25">
      <c r="A4" s="4">
        <f t="shared" si="0"/>
        <v>0</v>
      </c>
      <c r="B4" s="4">
        <f t="shared" si="1"/>
        <v>410</v>
      </c>
      <c r="C4" s="4">
        <f t="shared" si="9"/>
        <v>492</v>
      </c>
      <c r="D4" s="4">
        <f t="shared" si="2"/>
        <v>590.4</v>
      </c>
      <c r="E4" s="16">
        <f t="shared" si="3"/>
        <v>9000000</v>
      </c>
      <c r="F4" s="10">
        <f t="shared" si="4"/>
        <v>21951</v>
      </c>
      <c r="G4" s="10">
        <f t="shared" si="5"/>
        <v>18293</v>
      </c>
      <c r="H4" s="10">
        <f t="shared" si="6"/>
        <v>15244</v>
      </c>
      <c r="I4" s="10" t="e">
        <f>#REF!</f>
        <v>#REF!</v>
      </c>
      <c r="J4" s="10">
        <f t="shared" si="7"/>
        <v>0</v>
      </c>
      <c r="O4">
        <v>0</v>
      </c>
      <c r="P4">
        <f t="shared" ref="P4:P12" si="10">O4/1.2</f>
        <v>0</v>
      </c>
      <c r="Q4">
        <v>410</v>
      </c>
      <c r="R4" s="2">
        <v>9000000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450</v>
      </c>
      <c r="C5" s="4">
        <f t="shared" si="9"/>
        <v>540</v>
      </c>
      <c r="D5" s="4">
        <f t="shared" si="2"/>
        <v>648</v>
      </c>
      <c r="E5" s="16">
        <f t="shared" si="3"/>
        <v>10000000</v>
      </c>
      <c r="F5" s="15">
        <f t="shared" si="4"/>
        <v>22222</v>
      </c>
      <c r="G5" s="10">
        <f t="shared" si="5"/>
        <v>18519</v>
      </c>
      <c r="H5" s="10">
        <f t="shared" si="6"/>
        <v>15432</v>
      </c>
      <c r="I5" s="10" t="e">
        <f>#REF!</f>
        <v>#REF!</v>
      </c>
      <c r="J5" s="10">
        <f t="shared" si="7"/>
        <v>0</v>
      </c>
      <c r="O5">
        <v>0</v>
      </c>
      <c r="P5">
        <f t="shared" si="10"/>
        <v>0</v>
      </c>
      <c r="Q5">
        <v>450</v>
      </c>
      <c r="R5" s="2">
        <v>10000000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572.5</v>
      </c>
      <c r="C6" s="4">
        <f t="shared" si="9"/>
        <v>687</v>
      </c>
      <c r="D6" s="4">
        <f t="shared" si="2"/>
        <v>824.4</v>
      </c>
      <c r="E6" s="16">
        <f t="shared" si="3"/>
        <v>14000000</v>
      </c>
      <c r="F6" s="15">
        <f t="shared" si="4"/>
        <v>24454</v>
      </c>
      <c r="G6" s="10">
        <f t="shared" si="5"/>
        <v>20378</v>
      </c>
      <c r="H6" s="10">
        <f t="shared" si="6"/>
        <v>16982</v>
      </c>
      <c r="I6" s="10" t="e">
        <f>#REF!</f>
        <v>#REF!</v>
      </c>
      <c r="J6" s="10">
        <f t="shared" si="7"/>
        <v>0</v>
      </c>
      <c r="O6">
        <v>0</v>
      </c>
      <c r="P6">
        <v>687</v>
      </c>
      <c r="Q6">
        <f t="shared" si="8"/>
        <v>572.5</v>
      </c>
      <c r="R6" s="2">
        <v>14000000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362.5</v>
      </c>
      <c r="C7" s="4">
        <f t="shared" si="9"/>
        <v>435</v>
      </c>
      <c r="D7" s="4">
        <f t="shared" si="2"/>
        <v>522</v>
      </c>
      <c r="E7" s="16">
        <f t="shared" si="3"/>
        <v>8000000</v>
      </c>
      <c r="F7" s="10">
        <f t="shared" si="4"/>
        <v>22069</v>
      </c>
      <c r="G7" s="10">
        <f t="shared" si="5"/>
        <v>18391</v>
      </c>
      <c r="H7" s="10">
        <f t="shared" si="6"/>
        <v>15326</v>
      </c>
      <c r="I7" s="10" t="e">
        <f>#REF!</f>
        <v>#REF!</v>
      </c>
      <c r="J7" s="10">
        <f t="shared" si="7"/>
        <v>0</v>
      </c>
      <c r="O7">
        <v>0</v>
      </c>
      <c r="P7">
        <v>435</v>
      </c>
      <c r="Q7">
        <f t="shared" si="8"/>
        <v>362.5</v>
      </c>
      <c r="R7" s="2">
        <v>8000000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469.16666666666669</v>
      </c>
      <c r="C8" s="4">
        <f t="shared" si="9"/>
        <v>563</v>
      </c>
      <c r="D8" s="4">
        <f t="shared" si="2"/>
        <v>675.6</v>
      </c>
      <c r="E8" s="16">
        <f t="shared" si="3"/>
        <v>13000000</v>
      </c>
      <c r="F8" s="10">
        <f t="shared" si="4"/>
        <v>27709</v>
      </c>
      <c r="G8" s="10">
        <f t="shared" si="5"/>
        <v>23091</v>
      </c>
      <c r="H8" s="10">
        <f t="shared" si="6"/>
        <v>19242</v>
      </c>
      <c r="I8" s="10" t="e">
        <f>#REF!</f>
        <v>#REF!</v>
      </c>
      <c r="J8" s="10">
        <f t="shared" si="7"/>
        <v>0</v>
      </c>
      <c r="O8">
        <v>0</v>
      </c>
      <c r="P8">
        <v>563</v>
      </c>
      <c r="Q8">
        <f t="shared" si="8"/>
        <v>469.16666666666669</v>
      </c>
      <c r="R8" s="2">
        <v>13000000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10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10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3:24" x14ac:dyDescent="0.25">
      <c r="G18" t="s">
        <v>23</v>
      </c>
    </row>
    <row r="19" spans="3:24" x14ac:dyDescent="0.25">
      <c r="D19" t="s">
        <v>16</v>
      </c>
      <c r="G19" t="s">
        <v>13</v>
      </c>
      <c r="H19">
        <v>417</v>
      </c>
      <c r="I19">
        <f>38.72*10.764</f>
        <v>416.78207999999995</v>
      </c>
    </row>
    <row r="20" spans="3:24" x14ac:dyDescent="0.25">
      <c r="C20" t="s">
        <v>17</v>
      </c>
      <c r="G20" t="s">
        <v>14</v>
      </c>
      <c r="H20">
        <v>24000</v>
      </c>
    </row>
    <row r="21" spans="3:24" x14ac:dyDescent="0.25">
      <c r="C21">
        <v>3.5</v>
      </c>
      <c r="D21">
        <v>9.25</v>
      </c>
      <c r="E21">
        <f>D21*C21</f>
        <v>32.375</v>
      </c>
      <c r="G21" t="s">
        <v>15</v>
      </c>
      <c r="H21">
        <f>H20*H19</f>
        <v>10008000</v>
      </c>
    </row>
    <row r="22" spans="3:24" x14ac:dyDescent="0.25">
      <c r="E22">
        <f>E21*10.764</f>
        <v>348.48449999999997</v>
      </c>
      <c r="G22" s="6"/>
      <c r="H22" s="6"/>
    </row>
    <row r="24" spans="3:24" x14ac:dyDescent="0.25">
      <c r="G24" t="s">
        <v>24</v>
      </c>
      <c r="H24" t="s">
        <v>21</v>
      </c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H25">
        <v>18.78</v>
      </c>
      <c r="I25">
        <v>19.21</v>
      </c>
      <c r="J25">
        <f>I25*H25</f>
        <v>360.76380000000006</v>
      </c>
      <c r="O25" t="s">
        <v>26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J26">
        <f>417/J25</f>
        <v>1.1558809392738405</v>
      </c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H28" t="s">
        <v>25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H29" t="s">
        <v>22</v>
      </c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H30">
        <v>18.190000000000001</v>
      </c>
      <c r="I30">
        <v>18.899999999999999</v>
      </c>
      <c r="J30">
        <f>I30*H30</f>
        <v>343.791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I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2024-02-23T11:54:59Z</dcterms:modified>
</cp:coreProperties>
</file>