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seva Sahakari Bank\Charkop\Nitin Mahendra Panchal\"/>
    </mc:Choice>
  </mc:AlternateContent>
  <xr:revisionPtr revIDLastSave="0" documentId="13_ncr:1_{EA3AA0D0-EA42-44E6-9C24-CA86CDD6EE9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2" i="23" l="1"/>
  <c r="E19" i="23"/>
  <c r="E21" i="23" s="1"/>
  <c r="E20" i="23" l="1"/>
  <c r="C22" i="23"/>
  <c r="D18" i="23"/>
  <c r="Q10" i="4"/>
  <c r="Q9" i="4"/>
  <c r="Q8" i="4"/>
  <c r="Q7" i="4"/>
  <c r="Q6" i="4"/>
  <c r="G31" i="4"/>
  <c r="G29" i="4"/>
  <c r="C5" i="25" l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<sst xmlns="http://schemas.openxmlformats.org/spreadsheetml/2006/main" count="135" uniqueCount="96">
  <si>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</si>
  <si>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</si>
  <si>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</si>
  <si>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</si>
  <si>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</si>
  <si>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</si>
  <si>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</si>
  <si>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</si>
  <si>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</si>
  <si>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</si>
  <si>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</si>
  <si>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</si>
  <si>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</si>
  <si>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</si>
  <si>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</si>
  <si>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</si>
  <si>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</si>
  <si>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</si>
  <si>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</si>
  <si>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</si>
  <si>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</si>
  <si>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</si>
  <si>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</si>
  <si>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</si>
  <si>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</si>
  <si>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</si>
  <si>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</si>
  <si>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</si>
  <si>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</si>
  <si>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</si>
  <si>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</si>
  <si>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</si>
  <si>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</si>
  <si>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</si>
  <si>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</si>
  <si>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</si>
  <si>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</si>
  <si>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</si>
  <si>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</si>
  <si>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</si>
  <si>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</si>
  <si>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</si>
  <si>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</si>
  <si>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</si>
  <si>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</si>
  <si>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</si>
  <si>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</si>
  <si>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</si>
  <si>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</si>
  <si>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</si>
  <si>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</si>
  <si>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</si>
  <si>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</si>
  <si>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</si>
  <si>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</si>
  <si>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</si>
  <si>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</si>
  <si>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</si>
  <si>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</si>
  <si>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</si>
  <si>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</si>
  <si>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</si>
  <si>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</si>
  <si>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</si>
  <si>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</si>
  <si>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</si>
  <si>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</si>
  <si>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</si>
  <si>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</si>
  <si>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</si>
  <si>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</si>
  <si>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</si>
  <si>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</si>
  <si>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</si>
  <si>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</si>
  <si>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</si>
  <si>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</si>
  <si>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</si>
  <si>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</si>
  <si>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</si>
  <si>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</si>
  <si>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</si>
  <si>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</si>
  <si>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25.03.2022</t>
  </si>
  <si>
    <t>ACA</t>
  </si>
  <si>
    <t>OC-2017</t>
  </si>
  <si>
    <t>IGR-15.09.23</t>
  </si>
  <si>
    <t>IGR-30.06.23</t>
  </si>
  <si>
    <t>IGR-26.05.23</t>
  </si>
  <si>
    <t>IGR-24.02.23</t>
  </si>
  <si>
    <t>IGR-21.02.24</t>
  </si>
  <si>
    <t>Fair Market Value</t>
  </si>
  <si>
    <t>Realizable Value</t>
  </si>
  <si>
    <t>Distress Value</t>
  </si>
  <si>
    <t>Government Value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</si>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</sst>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0</xdr:row>
      <xdr:rowOff>0</xdr:rowOff>
    </xdr:from>
    <xdr:to>
      <xdr:col>21</xdr:col>
      <xdr:colOff>563246</xdr:colOff>
      <xdr:row>24</xdr:row>
      <xdr:rowOff>105508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0AEFB2-DC51-475E-86CD-0E966573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6150" y="0"/>
          <a:ext cx="9107171" cy="52490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B7778E-32F8-46CA-AAB6-F441F1BF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288002</xdr:colOff>
      <xdr:row>47</xdr:row>
      <xdr:rowOff>163160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1CB9A5-12E8-4E74-B1CF-429480312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37602" cy="884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18585A-2DCF-4590-905C-811B722C8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C4A33D-6AF9-4EF1-807F-C31C39B51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363702</xdr:colOff>
      <xdr:row>48</xdr:row>
      <xdr:rowOff>1230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296B8E-A16D-4DE1-9397-8D3EF231C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5702" cy="8811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FD8B8C-F196-40CA-948F-99A394579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1354B3-E691-40DC-A7F9-56C828B8D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38AFBC-39FC-49DE-89A7-5CB9DD843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A9DC7A-769F-47FD-93B2-CE199EBB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76200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76200</v>
      </c>
      <c r="D5" s="63" t="s">
        <v>62</v>
      </c>
      <c r="E5" s="64">
        <f>C5/10.764</f>
        <v>7079.1527313266452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18400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57800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53754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72154</v>
      </c>
      <c r="D9" s="63" t="s">
        <v>62</v>
      </c>
      <c r="E9" s="64">
        <f>C9/10.764</f>
        <v>6703.2701597918995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7</v>
      </c>
      <c r="D13" s="70">
        <f>D12-C13</f>
        <v>93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O16" sqref="O16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7" customWidth="1"/>
    <col min="4" max="4" width="12.5703125" style="17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8500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53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10.5</v>
      </c>
      <c r="D10" s="26"/>
      <c r="F10" s="19"/>
    </row>
    <row r="11" spans="1:6" x14ac:dyDescent="0.25">
      <c r="A11" s="16"/>
      <c r="B11" s="27"/>
      <c r="C11" s="28">
        <f>C10%</f>
        <v>0.105</v>
      </c>
      <c r="D11" s="28"/>
      <c r="F11" s="19"/>
    </row>
    <row r="12" spans="1:6" x14ac:dyDescent="0.25">
      <c r="A12" s="16" t="s">
        <v>21</v>
      </c>
      <c r="B12" s="20"/>
      <c r="C12" s="21">
        <f>C6*C11</f>
        <v>262.5</v>
      </c>
      <c r="D12" s="24"/>
      <c r="F12" s="19"/>
    </row>
    <row r="13" spans="1:6" x14ac:dyDescent="0.25">
      <c r="A13" s="16" t="s">
        <v>22</v>
      </c>
      <c r="B13" s="20"/>
      <c r="C13" s="21">
        <f>C6-C12</f>
        <v>2237.5</v>
      </c>
      <c r="D13" s="24"/>
      <c r="F13" s="19"/>
    </row>
    <row r="14" spans="1:6" x14ac:dyDescent="0.25">
      <c r="A14" s="16" t="s">
        <v>15</v>
      </c>
      <c r="B14" s="20"/>
      <c r="C14" s="21">
        <f>C5</f>
        <v>6000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8237.5</v>
      </c>
      <c r="D16" s="24"/>
      <c r="E16" s="22">
        <v>8200</v>
      </c>
      <c r="F16" s="19"/>
    </row>
    <row r="17" spans="1:6" x14ac:dyDescent="0.25">
      <c r="B17" s="25"/>
      <c r="C17" s="26"/>
      <c r="D17" s="26"/>
      <c r="E17" s="26"/>
      <c r="F17" s="19"/>
    </row>
    <row r="18" spans="1:6" x14ac:dyDescent="0.25">
      <c r="A18" s="76" t="str">
        <f>E3</f>
        <v>ACA</v>
      </c>
      <c r="B18" s="7"/>
      <c r="C18" s="31">
        <v>485</v>
      </c>
      <c r="D18" s="26">
        <f>C18*1.2</f>
        <v>582</v>
      </c>
      <c r="E18" s="31">
        <v>485</v>
      </c>
      <c r="F18" s="19"/>
    </row>
    <row r="19" spans="1:6" x14ac:dyDescent="0.25">
      <c r="A19" s="16" t="s">
        <v>91</v>
      </c>
      <c r="B19" s="6"/>
      <c r="C19" s="32">
        <f>C18*C16</f>
        <v>3995187.5</v>
      </c>
      <c r="D19" s="33"/>
      <c r="E19" s="32">
        <f>E18*E16</f>
        <v>3977000</v>
      </c>
      <c r="F19" s="34"/>
    </row>
    <row r="20" spans="1:6" x14ac:dyDescent="0.25">
      <c r="A20" s="16" t="s">
        <v>92</v>
      </c>
      <c r="C20" s="35">
        <f>C19*90%</f>
        <v>3595668.75</v>
      </c>
      <c r="D20" s="32"/>
      <c r="E20" s="35">
        <f>E19*90%</f>
        <v>3579300</v>
      </c>
      <c r="F20" s="19"/>
    </row>
    <row r="21" spans="1:6" x14ac:dyDescent="0.25">
      <c r="A21" s="16" t="s">
        <v>93</v>
      </c>
      <c r="C21" s="35">
        <f>C19*80%</f>
        <v>3196150</v>
      </c>
      <c r="D21" s="35"/>
      <c r="E21" s="35">
        <f>E19*80%</f>
        <v>3181600</v>
      </c>
      <c r="F21" s="19"/>
    </row>
    <row r="22" spans="1:6" x14ac:dyDescent="0.25">
      <c r="A22" s="16" t="s">
        <v>94</v>
      </c>
      <c r="C22" s="35">
        <f>D18*Depreciation!E9</f>
        <v>3901303.2329988857</v>
      </c>
      <c r="D22" s="26"/>
      <c r="E22" s="35">
        <f>C22</f>
        <v>3901303.2329988857</v>
      </c>
      <c r="F22" s="36"/>
    </row>
    <row r="23" spans="1:6" x14ac:dyDescent="0.25">
      <c r="A23" s="37" t="s">
        <v>26</v>
      </c>
      <c r="B23" s="38"/>
      <c r="C23" s="39">
        <f>C4*C18</f>
        <v>1212500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8323.3072916666661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4" sqref="F4: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580</v>
      </c>
      <c r="C2" s="4">
        <f t="shared" ref="C2:C16" si="1">B2*1.2</f>
        <v>696</v>
      </c>
      <c r="D2" s="4">
        <f t="shared" ref="D2:D16" si="2">C2*1.2</f>
        <v>835.19999999999993</v>
      </c>
      <c r="E2" s="5">
        <f t="shared" ref="E2:E16" si="3">R2</f>
        <v>4850000</v>
      </c>
      <c r="F2" s="77">
        <f t="shared" ref="F2:F15" si="4">ROUND((E2/B2),0)</f>
        <v>8362</v>
      </c>
      <c r="G2" s="77">
        <f t="shared" ref="G2:G15" si="5">ROUND((E2/C2),0)</f>
        <v>6968</v>
      </c>
      <c r="H2" s="77">
        <f t="shared" ref="H2:H15" si="6">ROUND((E2/D2),0)</f>
        <v>5807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580</v>
      </c>
      <c r="R2" s="78">
        <v>4850000</v>
      </c>
      <c r="S2" s="2"/>
    </row>
    <row r="3" spans="1:19" x14ac:dyDescent="0.25">
      <c r="A3" s="4">
        <v>2</v>
      </c>
      <c r="B3" s="4">
        <f t="shared" si="0"/>
        <v>560</v>
      </c>
      <c r="C3" s="4">
        <f t="shared" si="1"/>
        <v>672</v>
      </c>
      <c r="D3" s="4">
        <f t="shared" si="2"/>
        <v>806.4</v>
      </c>
      <c r="E3" s="5">
        <f t="shared" si="3"/>
        <v>4200000</v>
      </c>
      <c r="F3" s="4">
        <f t="shared" si="4"/>
        <v>7500</v>
      </c>
      <c r="G3" s="4">
        <f t="shared" si="5"/>
        <v>6250</v>
      </c>
      <c r="H3" s="4">
        <f t="shared" si="6"/>
        <v>5208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560</v>
      </c>
      <c r="R3" s="2">
        <v>4200000</v>
      </c>
      <c r="S3" s="2"/>
    </row>
    <row r="4" spans="1:19" x14ac:dyDescent="0.25">
      <c r="A4" s="4">
        <v>3</v>
      </c>
      <c r="B4" s="4">
        <f t="shared" si="0"/>
        <v>633</v>
      </c>
      <c r="C4" s="4">
        <f t="shared" si="1"/>
        <v>759.6</v>
      </c>
      <c r="D4" s="4">
        <f t="shared" si="2"/>
        <v>911.52</v>
      </c>
      <c r="E4" s="5">
        <f t="shared" si="3"/>
        <v>5000000</v>
      </c>
      <c r="F4" s="80">
        <f t="shared" si="4"/>
        <v>7899</v>
      </c>
      <c r="G4" s="80">
        <f t="shared" si="5"/>
        <v>6582</v>
      </c>
      <c r="H4" s="80">
        <f t="shared" si="6"/>
        <v>5485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f t="shared" si="9"/>
        <v>0</v>
      </c>
      <c r="Q4" s="81">
        <v>633</v>
      </c>
      <c r="R4" s="82">
        <v>5000000</v>
      </c>
      <c r="S4" s="2"/>
    </row>
    <row r="5" spans="1:19" x14ac:dyDescent="0.25">
      <c r="A5" s="4">
        <v>4</v>
      </c>
      <c r="B5" s="4">
        <f t="shared" si="0"/>
        <v>520</v>
      </c>
      <c r="C5" s="4">
        <f t="shared" si="1"/>
        <v>624</v>
      </c>
      <c r="D5" s="4">
        <f t="shared" si="2"/>
        <v>748.8</v>
      </c>
      <c r="E5" s="5">
        <f t="shared" si="3"/>
        <v>4500000</v>
      </c>
      <c r="F5" s="77">
        <f t="shared" si="4"/>
        <v>8654</v>
      </c>
      <c r="G5" s="77">
        <f t="shared" si="5"/>
        <v>7212</v>
      </c>
      <c r="H5" s="77">
        <f t="shared" si="6"/>
        <v>6010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520</v>
      </c>
      <c r="R5" s="78">
        <v>4500000</v>
      </c>
      <c r="S5" s="2"/>
    </row>
    <row r="6" spans="1:19" x14ac:dyDescent="0.25">
      <c r="A6" s="4">
        <v>5</v>
      </c>
      <c r="B6" s="4">
        <f t="shared" si="0"/>
        <v>393.10128000000003</v>
      </c>
      <c r="C6" s="4">
        <f t="shared" si="1"/>
        <v>471.72153600000001</v>
      </c>
      <c r="D6" s="4">
        <f t="shared" si="2"/>
        <v>566.06584320000002</v>
      </c>
      <c r="E6" s="5">
        <f t="shared" si="3"/>
        <v>3000000</v>
      </c>
      <c r="F6" s="4">
        <f t="shared" si="4"/>
        <v>7632</v>
      </c>
      <c r="G6" s="4">
        <f t="shared" si="5"/>
        <v>6360</v>
      </c>
      <c r="H6" s="4">
        <f t="shared" si="6"/>
        <v>5300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36.52*10.764</f>
        <v>393.10128000000003</v>
      </c>
      <c r="R6" s="2">
        <v>3000000</v>
      </c>
      <c r="S6" s="2" t="s">
        <v>86</v>
      </c>
    </row>
    <row r="7" spans="1:19" x14ac:dyDescent="0.25">
      <c r="A7" s="4">
        <v>6</v>
      </c>
      <c r="B7" s="4">
        <f t="shared" si="0"/>
        <v>393.10128000000003</v>
      </c>
      <c r="C7" s="4">
        <f t="shared" si="1"/>
        <v>471.72153600000001</v>
      </c>
      <c r="D7" s="4">
        <f t="shared" si="2"/>
        <v>566.06584320000002</v>
      </c>
      <c r="E7" s="5">
        <f t="shared" si="3"/>
        <v>3100000</v>
      </c>
      <c r="F7" s="4">
        <f t="shared" si="4"/>
        <v>7886</v>
      </c>
      <c r="G7" s="4">
        <f t="shared" si="5"/>
        <v>6572</v>
      </c>
      <c r="H7" s="4">
        <f t="shared" si="6"/>
        <v>5476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>36.52*10.764</f>
        <v>393.10128000000003</v>
      </c>
      <c r="R7" s="2">
        <v>3100000</v>
      </c>
      <c r="S7" s="2" t="s">
        <v>87</v>
      </c>
    </row>
    <row r="8" spans="1:19" x14ac:dyDescent="0.25">
      <c r="A8" s="4">
        <v>7</v>
      </c>
      <c r="B8" s="4">
        <f t="shared" si="0"/>
        <v>518.17895999999996</v>
      </c>
      <c r="C8" s="4">
        <f t="shared" si="1"/>
        <v>621.81475199999988</v>
      </c>
      <c r="D8" s="4">
        <f t="shared" si="2"/>
        <v>746.17770239999982</v>
      </c>
      <c r="E8" s="5">
        <f t="shared" si="3"/>
        <v>4150000</v>
      </c>
      <c r="F8" s="77">
        <f t="shared" si="4"/>
        <v>8009</v>
      </c>
      <c r="G8" s="77">
        <f t="shared" si="5"/>
        <v>6674</v>
      </c>
      <c r="H8" s="77">
        <f t="shared" si="6"/>
        <v>5562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48.14*10.764</f>
        <v>518.17895999999996</v>
      </c>
      <c r="R8" s="78">
        <v>4150000</v>
      </c>
      <c r="S8" s="78" t="s">
        <v>88</v>
      </c>
    </row>
    <row r="9" spans="1:19" x14ac:dyDescent="0.25">
      <c r="A9" s="4">
        <v>8</v>
      </c>
      <c r="B9" s="4">
        <f t="shared" si="0"/>
        <v>518.17895999999996</v>
      </c>
      <c r="C9" s="4">
        <f t="shared" si="1"/>
        <v>621.81475199999988</v>
      </c>
      <c r="D9" s="4">
        <f t="shared" si="2"/>
        <v>746.17770239999982</v>
      </c>
      <c r="E9" s="5">
        <f t="shared" si="3"/>
        <v>4125000</v>
      </c>
      <c r="F9" s="77">
        <f t="shared" si="4"/>
        <v>7961</v>
      </c>
      <c r="G9" s="77">
        <f t="shared" si="5"/>
        <v>6634</v>
      </c>
      <c r="H9" s="77">
        <f t="shared" si="6"/>
        <v>5528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f>48.14*10.764</f>
        <v>518.17895999999996</v>
      </c>
      <c r="R9" s="78">
        <v>4125000</v>
      </c>
      <c r="S9" s="78" t="s">
        <v>89</v>
      </c>
    </row>
    <row r="10" spans="1:19" x14ac:dyDescent="0.25">
      <c r="A10" s="4">
        <v>9</v>
      </c>
      <c r="B10" s="4">
        <f t="shared" si="0"/>
        <v>393.10128000000003</v>
      </c>
      <c r="C10" s="4">
        <f t="shared" si="1"/>
        <v>471.72153600000001</v>
      </c>
      <c r="D10" s="4">
        <f t="shared" si="2"/>
        <v>566.06584320000002</v>
      </c>
      <c r="E10" s="5">
        <f t="shared" si="3"/>
        <v>2970000</v>
      </c>
      <c r="F10" s="4">
        <f t="shared" si="4"/>
        <v>7555</v>
      </c>
      <c r="G10" s="4">
        <f t="shared" si="5"/>
        <v>6296</v>
      </c>
      <c r="H10" s="4">
        <f t="shared" si="6"/>
        <v>5247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>36.52*10.764</f>
        <v>393.10128000000003</v>
      </c>
      <c r="R10" s="2">
        <v>2970000</v>
      </c>
      <c r="S10" s="2" t="s">
        <v>90</v>
      </c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 t="s">
        <v>85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95</v>
      </c>
      <c r="G27" s="57">
        <v>520</v>
      </c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485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f>G28*1.2</f>
        <v>582</v>
      </c>
      <c r="H29" s="10">
        <f>G29/G28</f>
        <v>1.2</v>
      </c>
    </row>
    <row r="30" spans="1:19" s="10" customFormat="1" x14ac:dyDescent="0.25">
      <c r="F30" s="57" t="s">
        <v>72</v>
      </c>
      <c r="G30" s="57">
        <v>7500</v>
      </c>
    </row>
    <row r="31" spans="1:19" s="10" customFormat="1" x14ac:dyDescent="0.25">
      <c r="C31" s="75"/>
      <c r="D31" s="75"/>
      <c r="F31" s="75" t="s">
        <v>73</v>
      </c>
      <c r="G31" s="75">
        <f>G28*G30</f>
        <v>3637500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3273750</v>
      </c>
    </row>
    <row r="33" spans="3:7" s="10" customFormat="1" x14ac:dyDescent="0.25">
      <c r="C33" s="75"/>
      <c r="D33" s="75"/>
      <c r="F33" s="75" t="s">
        <v>25</v>
      </c>
      <c r="G33" s="75">
        <f>G31*80%</f>
        <v>2910000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2024-02-22T11:48:02Z</dcterms:modified>
</cp:coreProperties>
</file>