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Maru vinod Kumar Premji Bhai\"/>
    </mc:Choice>
  </mc:AlternateContent>
  <xr:revisionPtr revIDLastSave="0" documentId="13_ncr:1_{C308B002-8295-4B3F-9BEC-13ED3074AF7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P9" i="4"/>
  <c r="P8" i="4"/>
  <c r="P6" i="4"/>
  <c r="Q6" i="4" s="1"/>
  <c r="C5" i="25" l="1"/>
  <c r="C4" i="25"/>
  <c r="C3" i="25"/>
  <c r="P2" i="4"/>
  <c r="P3" i="4"/>
  <c r="B3" i="4" s="1"/>
  <c r="C3" i="4" s="1"/>
  <c r="D3" i="4" s="1"/>
  <c r="Q4" i="4"/>
  <c r="P5" i="4"/>
  <c r="B6" i="4"/>
  <c r="C6" i="4" s="1"/>
  <c r="P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D19" i="23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<sst xmlns="http://schemas.openxmlformats.org/spreadsheetml/2006/main" count="135" uniqueCount="93">
  <si>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</si>
  <si>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</si>
  <si>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</si>
  <si>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</si>
  <si>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</si>
  <si>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</si>
  <si>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</si>
  <si>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</si>
  <si>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</si>
  <si>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</si>
  <si>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</si>
  <si>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</si>
  <si>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</si>
  <si>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</si>
  <si>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</si>
  <si>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</si>
  <si>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</si>
  <si>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</si>
  <si>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</si>
  <si>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</si>
  <si>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</si>
  <si>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</si>
  <si>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</si>
  <si>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</si>
  <si>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</si>
  <si>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</si>
  <si>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</si>
  <si>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</si>
  <si>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</si>
  <si>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</si>
  <si>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</si>
  <si>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</si>
  <si>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</si>
  <si>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</si>
  <si>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</si>
  <si>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</si>
  <si>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</si>
  <si>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</si>
  <si>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</si>
  <si>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</si>
  <si>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</si>
  <si>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</si>
  <si>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</si>
  <si>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</si>
  <si>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</si>
  <si>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</si>
  <si>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</si>
  <si>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</si>
  <si>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</si>
  <si>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</si>
  <si>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</si>
  <si>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</si>
  <si>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</si>
  <si>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</si>
  <si>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</si>
  <si>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</si>
  <si>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</si>
  <si>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</si>
  <si>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</si>
  <si>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</si>
  <si>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</si>
  <si>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</si>
  <si>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</si>
  <si>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</si>
  <si>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</si>
  <si>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</si>
  <si>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</si>
  <si>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</si>
  <si>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</si>
  <si>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</si>
  <si>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</si>
  <si>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</si>
  <si>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</si>
  <si>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</si>
  <si>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</si>
  <si>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</si>
  <si>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</si>
  <si>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</si>
  <si>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</si>
  <si>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</si>
  <si>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</si>
  <si>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</si>
  <si>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</si>
  <si>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</si>
  <si>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</si>
  <si>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 - 2012</t>
  </si>
  <si>
    <t>18.02.2024</t>
  </si>
  <si>
    <t>IGR-13.03.23</t>
  </si>
  <si>
    <t>GV</t>
  </si>
  <si>
    <t>IGR-10.03.23</t>
  </si>
  <si>
    <t>IGR-18.06.23</t>
  </si>
  <si>
    <t>IGR-23.02.23</t>
  </si>
  <si>
    <t>IGR-04.12.23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</si>
</sst>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47</xdr:row>
      <xdr:rowOff>144107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66CCD-FFEE-4A6E-AFEA-1BDEC381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830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306544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C44E1-9281-4F9B-AFF2-47BB4199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8544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259168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A46C2D-E429-4CF1-9CAE-017BB49E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9968" cy="8192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3EE809-FBAD-4FE3-812C-0CBEDEFC2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A596EE-CCB3-4AF0-BCDF-11E56CC71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9945CD-931C-4050-98C5-5C8D4D3E6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CF6102-0CC2-4277-9834-A468CA47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D72C53-674C-4DAD-8D29-3B927181D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282562.80799999996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311962.80799999996</v>
      </c>
      <c r="D9" s="62" t="s">
        <v>62</v>
      </c>
      <c r="E9" s="63">
        <f>C9/10.764</f>
        <v>28982.052025269415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2012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12</v>
      </c>
      <c r="D13" s="69">
        <f>D12-C13</f>
        <v>88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39500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36800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12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48</v>
      </c>
      <c r="D8" s="26">
        <v>2012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18</v>
      </c>
      <c r="D10" s="26"/>
      <c r="F10" s="19"/>
    </row>
    <row r="11" spans="1:6" x14ac:dyDescent="0.25">
      <c r="A11" s="16"/>
      <c r="B11" s="27"/>
      <c r="C11" s="28">
        <f>C10%</f>
        <v>0.18</v>
      </c>
      <c r="D11" s="28"/>
      <c r="F11" s="19"/>
    </row>
    <row r="12" spans="1:6" x14ac:dyDescent="0.25">
      <c r="A12" s="16" t="s">
        <v>21</v>
      </c>
      <c r="B12" s="20"/>
      <c r="C12" s="21">
        <f>C6*C11</f>
        <v>486</v>
      </c>
      <c r="D12" s="24"/>
      <c r="F12" s="19"/>
    </row>
    <row r="13" spans="1:6" x14ac:dyDescent="0.25">
      <c r="A13" s="16" t="s">
        <v>22</v>
      </c>
      <c r="B13" s="20"/>
      <c r="C13" s="21">
        <f>C6-C12</f>
        <v>2214</v>
      </c>
      <c r="D13" s="24"/>
      <c r="F13" s="19"/>
    </row>
    <row r="14" spans="1:6" x14ac:dyDescent="0.25">
      <c r="A14" s="16" t="s">
        <v>15</v>
      </c>
      <c r="B14" s="20"/>
      <c r="C14" s="21">
        <f>C5</f>
        <v>36800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39014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300</v>
      </c>
      <c r="D18" s="26"/>
      <c r="F18" s="19"/>
    </row>
    <row r="19" spans="1:6" x14ac:dyDescent="0.25">
      <c r="A19" s="16" t="s">
        <v>74</v>
      </c>
      <c r="B19" s="6"/>
      <c r="C19" s="32">
        <f>C18*C16</f>
        <v>11704200</v>
      </c>
      <c r="D19" s="76">
        <f>C19*0.75</f>
        <v>8778150</v>
      </c>
      <c r="E19" s="69"/>
      <c r="F19" s="33"/>
    </row>
    <row r="20" spans="1:6" x14ac:dyDescent="0.25">
      <c r="A20" s="16" t="s">
        <v>24</v>
      </c>
      <c r="C20" s="34">
        <f>C19*90%</f>
        <v>10533780</v>
      </c>
      <c r="D20" s="32"/>
      <c r="F20" s="19"/>
    </row>
    <row r="21" spans="1:6" x14ac:dyDescent="0.25">
      <c r="A21" s="16" t="s">
        <v>25</v>
      </c>
      <c r="C21" s="34">
        <f>C19*80%</f>
        <v>9363360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810000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24383.75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0"/>
  <sheetViews>
    <sheetView tabSelected="1"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12.5703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U1" s="1" t="s">
        <v>88</v>
      </c>
    </row>
    <row r="2" spans="1:21" x14ac:dyDescent="0.25">
      <c r="A2" s="4">
        <v>1</v>
      </c>
      <c r="B2" s="4">
        <f t="shared" ref="B2:B16" si="0">Q2</f>
        <v>300</v>
      </c>
      <c r="C2" s="4">
        <f t="shared" ref="C2:C16" si="1">B2*1.2</f>
        <v>360</v>
      </c>
      <c r="D2" s="4">
        <f t="shared" ref="D2:D16" si="2">C2*1.2</f>
        <v>432</v>
      </c>
      <c r="E2" s="5">
        <f t="shared" ref="E2:E16" si="3">R2</f>
        <v>12000000</v>
      </c>
      <c r="F2" s="77">
        <f t="shared" ref="F2:F15" si="4">ROUND((E2/B2),0)</f>
        <v>40000</v>
      </c>
      <c r="G2" s="77">
        <f t="shared" ref="G2:G15" si="5">ROUND((E2/C2),0)</f>
        <v>33333</v>
      </c>
      <c r="H2" s="77">
        <f t="shared" ref="H2:H15" si="6">ROUND((E2/D2),0)</f>
        <v>27778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300</v>
      </c>
      <c r="R2" s="78">
        <v>12000000</v>
      </c>
      <c r="S2" s="2"/>
      <c r="U2" s="10"/>
    </row>
    <row r="3" spans="1:21" x14ac:dyDescent="0.25">
      <c r="A3" s="4">
        <v>2</v>
      </c>
      <c r="B3" s="4">
        <f t="shared" si="0"/>
        <v>310</v>
      </c>
      <c r="C3" s="4">
        <f t="shared" si="1"/>
        <v>372</v>
      </c>
      <c r="D3" s="4">
        <f t="shared" si="2"/>
        <v>446.4</v>
      </c>
      <c r="E3" s="5">
        <f t="shared" si="3"/>
        <v>12000000</v>
      </c>
      <c r="F3" s="77">
        <f t="shared" si="4"/>
        <v>38710</v>
      </c>
      <c r="G3" s="77">
        <f t="shared" si="5"/>
        <v>32258</v>
      </c>
      <c r="H3" s="77">
        <f t="shared" si="6"/>
        <v>26882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310</v>
      </c>
      <c r="R3" s="78">
        <v>12000000</v>
      </c>
      <c r="S3" s="2"/>
      <c r="U3" s="10"/>
    </row>
    <row r="4" spans="1:21" x14ac:dyDescent="0.25">
      <c r="A4" s="4">
        <v>3</v>
      </c>
      <c r="B4" s="4">
        <f t="shared" si="0"/>
        <v>416.66666666666669</v>
      </c>
      <c r="C4" s="4">
        <f t="shared" si="1"/>
        <v>500</v>
      </c>
      <c r="D4" s="4">
        <f t="shared" si="2"/>
        <v>600</v>
      </c>
      <c r="E4" s="5">
        <f t="shared" si="3"/>
        <v>17500000</v>
      </c>
      <c r="F4" s="80">
        <f t="shared" si="4"/>
        <v>42000</v>
      </c>
      <c r="G4" s="80">
        <f t="shared" si="5"/>
        <v>35000</v>
      </c>
      <c r="H4" s="80">
        <f t="shared" si="6"/>
        <v>29167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v>500</v>
      </c>
      <c r="Q4" s="81">
        <f t="shared" ref="Q4:Q10" si="10">P4/1.2</f>
        <v>416.66666666666669</v>
      </c>
      <c r="R4" s="82">
        <v>17500000</v>
      </c>
      <c r="S4" s="2"/>
      <c r="U4" s="10"/>
    </row>
    <row r="5" spans="1:21" x14ac:dyDescent="0.25">
      <c r="A5" s="4">
        <v>4</v>
      </c>
      <c r="B5" s="4">
        <f t="shared" si="0"/>
        <v>300</v>
      </c>
      <c r="C5" s="4">
        <f t="shared" si="1"/>
        <v>360</v>
      </c>
      <c r="D5" s="4">
        <f t="shared" si="2"/>
        <v>432</v>
      </c>
      <c r="E5" s="5">
        <f t="shared" si="3"/>
        <v>9750000</v>
      </c>
      <c r="F5" s="4">
        <f t="shared" si="4"/>
        <v>32500</v>
      </c>
      <c r="G5" s="4">
        <f t="shared" si="5"/>
        <v>27083</v>
      </c>
      <c r="H5" s="4">
        <f t="shared" si="6"/>
        <v>22569</v>
      </c>
      <c r="I5" s="4">
        <f t="shared" si="7"/>
        <v>0</v>
      </c>
      <c r="J5" s="4">
        <f t="shared" si="8"/>
        <v>9784526.4000000004</v>
      </c>
      <c r="O5">
        <v>0</v>
      </c>
      <c r="P5">
        <f t="shared" si="9"/>
        <v>0</v>
      </c>
      <c r="Q5">
        <v>300</v>
      </c>
      <c r="R5" s="2">
        <v>9750000</v>
      </c>
      <c r="S5" s="2" t="s">
        <v>87</v>
      </c>
      <c r="U5" s="10">
        <v>9784526.4000000004</v>
      </c>
    </row>
    <row r="6" spans="1:21" x14ac:dyDescent="0.25">
      <c r="A6" s="4">
        <v>5</v>
      </c>
      <c r="B6" s="4">
        <f t="shared" si="0"/>
        <v>300.13619999999997</v>
      </c>
      <c r="C6" s="4">
        <f t="shared" si="1"/>
        <v>360.16343999999998</v>
      </c>
      <c r="D6" s="4">
        <f t="shared" si="2"/>
        <v>432.19612799999999</v>
      </c>
      <c r="E6" s="5">
        <f t="shared" si="3"/>
        <v>9000000</v>
      </c>
      <c r="F6" s="4">
        <f t="shared" si="4"/>
        <v>29986</v>
      </c>
      <c r="G6" s="4">
        <f t="shared" si="5"/>
        <v>24989</v>
      </c>
      <c r="H6" s="4">
        <f t="shared" si="6"/>
        <v>20824</v>
      </c>
      <c r="I6" s="4">
        <f t="shared" si="7"/>
        <v>0</v>
      </c>
      <c r="J6" s="4">
        <f t="shared" si="8"/>
        <v>9787451.5199999996</v>
      </c>
      <c r="O6">
        <v>0</v>
      </c>
      <c r="P6">
        <f>33.46*10.764</f>
        <v>360.16343999999998</v>
      </c>
      <c r="Q6">
        <f t="shared" si="10"/>
        <v>300.13619999999997</v>
      </c>
      <c r="R6" s="2">
        <v>9000000</v>
      </c>
      <c r="S6" s="2" t="s">
        <v>89</v>
      </c>
      <c r="U6" s="10">
        <v>9787451.5199999996</v>
      </c>
    </row>
    <row r="7" spans="1:21" x14ac:dyDescent="0.25">
      <c r="A7" s="4">
        <v>6</v>
      </c>
      <c r="B7" s="4">
        <f t="shared" si="0"/>
        <v>300</v>
      </c>
      <c r="C7" s="4">
        <f t="shared" si="1"/>
        <v>360</v>
      </c>
      <c r="D7" s="4">
        <f t="shared" si="2"/>
        <v>432</v>
      </c>
      <c r="E7" s="5">
        <f t="shared" si="3"/>
        <v>9000000</v>
      </c>
      <c r="F7" s="4">
        <f t="shared" si="4"/>
        <v>30000</v>
      </c>
      <c r="G7" s="4">
        <f t="shared" si="5"/>
        <v>25000</v>
      </c>
      <c r="H7" s="4">
        <f t="shared" si="6"/>
        <v>20833</v>
      </c>
      <c r="I7" s="4">
        <f t="shared" si="7"/>
        <v>0</v>
      </c>
      <c r="J7" s="4">
        <f t="shared" si="8"/>
        <v>9357871.6500000004</v>
      </c>
      <c r="O7">
        <v>0</v>
      </c>
      <c r="P7">
        <f t="shared" si="9"/>
        <v>0</v>
      </c>
      <c r="Q7">
        <v>300</v>
      </c>
      <c r="R7" s="2">
        <v>9000000</v>
      </c>
      <c r="S7" s="2" t="s">
        <v>90</v>
      </c>
      <c r="U7" s="10">
        <v>9357871.6500000004</v>
      </c>
    </row>
    <row r="8" spans="1:21" x14ac:dyDescent="0.25">
      <c r="A8" s="4">
        <v>7</v>
      </c>
      <c r="B8" s="4">
        <f t="shared" si="0"/>
        <v>300.13619999999997</v>
      </c>
      <c r="C8" s="4">
        <f t="shared" si="1"/>
        <v>360.16343999999998</v>
      </c>
      <c r="D8" s="4">
        <f t="shared" si="2"/>
        <v>432.19612799999999</v>
      </c>
      <c r="E8" s="5">
        <f t="shared" si="3"/>
        <v>9500000</v>
      </c>
      <c r="F8" s="4">
        <f t="shared" si="4"/>
        <v>31652</v>
      </c>
      <c r="G8" s="4">
        <f t="shared" si="5"/>
        <v>26377</v>
      </c>
      <c r="H8" s="4">
        <f t="shared" si="6"/>
        <v>21981</v>
      </c>
      <c r="I8" s="4">
        <f t="shared" si="7"/>
        <v>0</v>
      </c>
      <c r="J8" s="4">
        <f t="shared" si="8"/>
        <v>9787451.5199999996</v>
      </c>
      <c r="O8">
        <v>0</v>
      </c>
      <c r="P8">
        <f>33.46*10.764</f>
        <v>360.16343999999998</v>
      </c>
      <c r="Q8">
        <f t="shared" si="10"/>
        <v>300.13619999999997</v>
      </c>
      <c r="R8" s="2">
        <v>9500000</v>
      </c>
      <c r="S8" s="2" t="s">
        <v>91</v>
      </c>
      <c r="U8" s="10">
        <v>9787451.5199999996</v>
      </c>
    </row>
    <row r="9" spans="1:21" x14ac:dyDescent="0.25">
      <c r="A9" s="4">
        <v>8</v>
      </c>
      <c r="B9" s="4">
        <f t="shared" si="0"/>
        <v>300.04650000000004</v>
      </c>
      <c r="C9" s="4">
        <f t="shared" si="1"/>
        <v>360.05580000000003</v>
      </c>
      <c r="D9" s="4">
        <f t="shared" si="2"/>
        <v>432.06696000000005</v>
      </c>
      <c r="E9" s="5">
        <f t="shared" si="3"/>
        <v>9500000</v>
      </c>
      <c r="F9" s="4">
        <f t="shared" si="4"/>
        <v>31662</v>
      </c>
      <c r="G9" s="4">
        <f t="shared" si="5"/>
        <v>26385</v>
      </c>
      <c r="H9" s="4">
        <f t="shared" si="6"/>
        <v>21987</v>
      </c>
      <c r="I9" s="4">
        <f t="shared" si="7"/>
        <v>0</v>
      </c>
      <c r="J9" s="4">
        <f t="shared" si="8"/>
        <v>8876225.0999999996</v>
      </c>
      <c r="O9">
        <v>0</v>
      </c>
      <c r="P9">
        <f>33.45*10.764</f>
        <v>360.05580000000003</v>
      </c>
      <c r="Q9">
        <f t="shared" si="10"/>
        <v>300.04650000000004</v>
      </c>
      <c r="R9" s="2">
        <v>9500000</v>
      </c>
      <c r="S9" s="2" t="s">
        <v>92</v>
      </c>
      <c r="U9" s="10">
        <v>8876225.0999999996</v>
      </c>
    </row>
    <row r="10" spans="1:21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  <c r="U10" s="10"/>
    </row>
    <row r="11" spans="1:21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  <c r="U11" s="10"/>
    </row>
    <row r="12" spans="1:21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  <c r="U12" s="10"/>
    </row>
    <row r="13" spans="1:21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  <c r="U13" s="10"/>
    </row>
    <row r="14" spans="1:21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  <c r="U14" s="10"/>
    </row>
    <row r="15" spans="1:21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  <c r="U15" s="10"/>
    </row>
    <row r="16" spans="1:21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  <c r="U16" s="10"/>
    </row>
    <row r="17" spans="1:21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  <c r="U17" s="10"/>
    </row>
    <row r="18" spans="1:21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  <c r="U18" s="10"/>
    </row>
    <row r="19" spans="1:21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  <c r="U19" s="10"/>
    </row>
    <row r="20" spans="1:21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  <c r="U20" s="10"/>
    </row>
    <row r="21" spans="1:21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  <c r="U21" s="10"/>
    </row>
    <row r="22" spans="1:21" s="10" customFormat="1" x14ac:dyDescent="0.25"/>
    <row r="23" spans="1:21" s="10" customFormat="1" x14ac:dyDescent="0.25">
      <c r="F23" s="10" t="s">
        <v>85</v>
      </c>
    </row>
    <row r="24" spans="1:21" s="10" customFormat="1" x14ac:dyDescent="0.25">
      <c r="F24" s="72"/>
    </row>
    <row r="25" spans="1:21" s="10" customFormat="1" x14ac:dyDescent="0.25">
      <c r="F25" s="73"/>
    </row>
    <row r="26" spans="1:21" s="10" customFormat="1" x14ac:dyDescent="0.25">
      <c r="F26" s="73"/>
    </row>
    <row r="27" spans="1:21" s="10" customFormat="1" x14ac:dyDescent="0.25">
      <c r="F27" s="56" t="s">
        <v>71</v>
      </c>
      <c r="G27" s="56"/>
    </row>
    <row r="28" spans="1:21" s="10" customFormat="1" x14ac:dyDescent="0.25">
      <c r="C28" s="71" t="s">
        <v>75</v>
      </c>
      <c r="D28" s="71" t="s">
        <v>86</v>
      </c>
      <c r="F28" s="56" t="s">
        <v>84</v>
      </c>
      <c r="G28" s="56">
        <v>300</v>
      </c>
    </row>
    <row r="29" spans="1:21" s="10" customFormat="1" x14ac:dyDescent="0.25">
      <c r="C29" s="71" t="s">
        <v>1</v>
      </c>
      <c r="D29" s="71">
        <v>10300000</v>
      </c>
      <c r="F29" s="56" t="s">
        <v>72</v>
      </c>
      <c r="G29" s="56">
        <v>360</v>
      </c>
      <c r="H29" s="10">
        <f>G29/G28</f>
        <v>1.2</v>
      </c>
    </row>
    <row r="30" spans="1:21" s="10" customFormat="1" x14ac:dyDescent="0.25">
      <c r="F30" s="56" t="s">
        <v>73</v>
      </c>
      <c r="G30" s="56">
        <v>39000</v>
      </c>
    </row>
    <row r="31" spans="1:21" s="10" customFormat="1" x14ac:dyDescent="0.25">
      <c r="C31" s="74"/>
      <c r="D31" s="74"/>
      <c r="F31" s="74" t="s">
        <v>74</v>
      </c>
      <c r="G31" s="74">
        <f>G28*G30</f>
        <v>11700000</v>
      </c>
      <c r="H31" s="10">
        <f>G31/D29</f>
        <v>1.1359223300970873</v>
      </c>
    </row>
    <row r="32" spans="1:21" s="10" customFormat="1" x14ac:dyDescent="0.25">
      <c r="C32" s="74"/>
      <c r="D32" s="74"/>
      <c r="F32" s="74" t="s">
        <v>24</v>
      </c>
      <c r="G32" s="74">
        <f>G31*90%</f>
        <v>10530000</v>
      </c>
    </row>
    <row r="33" spans="3:7" s="10" customFormat="1" x14ac:dyDescent="0.25">
      <c r="C33" s="74"/>
      <c r="D33" s="74"/>
      <c r="F33" s="74" t="s">
        <v>25</v>
      </c>
      <c r="G33" s="74">
        <f>G31*80%</f>
        <v>9360000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8" sqref="X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2024-03-14T09:34:38Z</dcterms:modified>
</cp:coreProperties>
</file>