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Feburary 2024\AISHA SALVADOR NORONHA - SBI\"/>
    </mc:Choice>
  </mc:AlternateContent>
  <xr:revisionPtr revIDLastSave="0" documentId="13_ncr:1_{B5E7846F-366A-4564-AC66-9E1928907ED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B23" i="4" s="1"/>
  <c r="C23" i="4" s="1"/>
  <c r="D23" i="4" s="1"/>
  <c r="J23" i="4"/>
  <c r="I23" i="4"/>
  <c r="E23" i="4"/>
  <c r="A23" i="4"/>
  <c r="P22" i="4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B21" i="4" s="1"/>
  <c r="C21" i="4" s="1"/>
  <c r="D21" i="4" s="1"/>
  <c r="J21" i="4"/>
  <c r="I21" i="4"/>
  <c r="E21" i="4"/>
  <c r="A21" i="4"/>
  <c r="P20" i="4"/>
  <c r="B20" i="4" s="1"/>
  <c r="C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Q17" i="4"/>
  <c r="B17" i="4" s="1"/>
  <c r="C17" i="4" s="1"/>
  <c r="D17" i="4" s="1"/>
  <c r="J17" i="4"/>
  <c r="I17" i="4"/>
  <c r="E17" i="4"/>
  <c r="A17" i="4"/>
  <c r="Q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<sst xmlns="http://schemas.openxmlformats.org/spreadsheetml/2006/main" count="49" uniqueCount="43">
  <si>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</si>
  <si>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</si>
  <si>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</si>
  <si>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</si>
  <si>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</si>
  <si>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</si>
  <si>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</si>
  <si>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</si>
  <si>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</si>
  <si>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</si>
  <si>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</si>
  <si>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</si>
  <si>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</si>
  <si>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</si>
  <si>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</si>
  <si>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</si>
  <si>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</si>
  <si>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</si>
  <si>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</si>
  <si>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</si>
  <si>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</si>
  <si>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</si>
  <si>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</si>
  <si>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</si>
  <si>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</si>
  <si>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</si>
  <si>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</si>
  <si>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</si>
  <si>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</si>
  <si>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</si>
  <si>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</si>
  <si>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</si>
  <si>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</si>
  <si>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</si>
  <si>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</si>
  <si>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</si>
  <si>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</si>
  <si>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</si>
  <si>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</si>
  <si>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RASMECCC Panvel )  -  AISHA SALVADOR NORONHA</t>
  </si>
  <si>
    <t>Agree CA</t>
  </si>
  <si>
    <t>As per Rera</t>
  </si>
  <si>
    <t>FMV / 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</si>
</sst>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0" xfId="0" applyFill="1"/>
    <xf numFmtId="0" fontId="1" fillId="3" borderId="0" xfId="0" applyFont="1" applyFill="1"/>
    <xf numFmtId="4" fontId="1" fillId="3" borderId="0" xfId="0" applyNumberFormat="1" applyFont="1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564521</xdr:colOff>
      <xdr:row>41</xdr:row>
      <xdr:rowOff>105816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69D827-A1C0-42D2-AC6F-42F7E9EE4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42921" cy="74591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30</xdr:col>
      <xdr:colOff>412100</xdr:colOff>
      <xdr:row>46</xdr:row>
      <xdr:rowOff>48695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5C777C-5801-4379-8BBE-2588598E0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8090500" cy="76686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173941</xdr:colOff>
      <xdr:row>39</xdr:row>
      <xdr:rowOff>58168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93E6C1-0428-4EBD-BFF0-510B3106F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7852341" cy="7297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469258</xdr:colOff>
      <xdr:row>40</xdr:row>
      <xdr:rowOff>124833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840159-BFE2-48FE-8F5F-B7980A4BE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47658" cy="72209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17</xdr:col>
      <xdr:colOff>20499</xdr:colOff>
      <xdr:row>54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57FB39-7CAA-449C-B8ED-A575C4DB2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0383699" cy="90976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22</xdr:col>
      <xdr:colOff>477678</xdr:colOff>
      <xdr:row>47</xdr:row>
      <xdr:rowOff>67934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76B823-08DB-44C9-97EB-C622CD979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0231278" cy="90214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553888</xdr:colOff>
      <xdr:row>47</xdr:row>
      <xdr:rowOff>172697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469B5A-563D-4D7E-809D-0B0616010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0307488" cy="89356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173005</xdr:colOff>
      <xdr:row>46</xdr:row>
      <xdr:rowOff>67881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744BFE-6973-4942-9ADD-936495573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1145805" cy="86403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478784</xdr:colOff>
      <xdr:row>34</xdr:row>
      <xdr:rowOff>181878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D83701-C888-4491-ADDA-6CEC1CCA9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57184" cy="646837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526416</xdr:colOff>
      <xdr:row>33</xdr:row>
      <xdr:rowOff>19930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90E15F-9835-4226-95C4-DAA9ACF4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04816" cy="63064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0</xdr:rowOff>
    </xdr:from>
    <xdr:to>
      <xdr:col>31</xdr:col>
      <xdr:colOff>173980</xdr:colOff>
      <xdr:row>33</xdr:row>
      <xdr:rowOff>115193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8805F3-036F-48A5-B185-3426D0E09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0"/>
          <a:ext cx="18128605" cy="6401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zoomScaleNormal="100" workbookViewId="0">
      <selection activeCell="R21" sqref="R2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356</v>
      </c>
      <c r="C3" s="4">
        <f>B3*1.2</f>
        <v>427.2</v>
      </c>
      <c r="D3" s="4">
        <f t="shared" ref="D3:D14" si="2">C3*1.2</f>
        <v>512.64</v>
      </c>
      <c r="E3" s="5">
        <f t="shared" ref="E3:E14" si="3">R3</f>
        <v>2777700</v>
      </c>
      <c r="F3" s="9">
        <f t="shared" ref="F3:F14" si="4">ROUND((E3/B3),0)</f>
        <v>7803</v>
      </c>
      <c r="G3" s="9">
        <f t="shared" ref="G3:G14" si="5">ROUND((E3/C3),0)</f>
        <v>6502</v>
      </c>
      <c r="H3" s="9">
        <f t="shared" ref="H3:H14" si="6">ROUND((E3/D3),0)</f>
        <v>5418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356</v>
      </c>
      <c r="R3" s="2">
        <v>2777700</v>
      </c>
    </row>
    <row r="4" spans="1:20" x14ac:dyDescent="0.25">
      <c r="A4" s="4">
        <f t="shared" ref="A4:A9" si="9">N4</f>
        <v>0</v>
      </c>
      <c r="B4" s="4">
        <f t="shared" ref="B4:B9" si="10">Q4</f>
        <v>400</v>
      </c>
      <c r="C4" s="4">
        <f t="shared" ref="C4:C9" si="11">B4*1.2</f>
        <v>480</v>
      </c>
      <c r="D4" s="4">
        <f t="shared" ref="D4:D9" si="12">C4*1.2</f>
        <v>576</v>
      </c>
      <c r="E4" s="5">
        <f t="shared" ref="E4:E9" si="13">R4</f>
        <v>3200000</v>
      </c>
      <c r="F4" s="9">
        <f t="shared" ref="F4:F9" si="14">ROUND((E4/B4),0)</f>
        <v>8000</v>
      </c>
      <c r="G4" s="9">
        <f t="shared" ref="G4:G9" si="15">ROUND((E4/C4),0)</f>
        <v>6667</v>
      </c>
      <c r="H4" s="9">
        <f t="shared" ref="H4:H9" si="16">ROUND((E4/D4),0)</f>
        <v>5556</v>
      </c>
      <c r="I4" s="4" t="e">
        <f>#REF!</f>
        <v>#REF!</v>
      </c>
      <c r="J4" s="4">
        <f t="shared" ref="J4:J9" si="17">S4</f>
        <v>0</v>
      </c>
      <c r="O4">
        <v>0</v>
      </c>
      <c r="P4">
        <f t="shared" ref="P4:P9" si="18">O4/1.2</f>
        <v>0</v>
      </c>
      <c r="Q4">
        <v>400</v>
      </c>
      <c r="R4" s="2">
        <v>3200000</v>
      </c>
    </row>
    <row r="5" spans="1:20" s="44" customFormat="1" x14ac:dyDescent="0.25">
      <c r="A5" s="45">
        <f t="shared" si="9"/>
        <v>0</v>
      </c>
      <c r="B5" s="45">
        <f t="shared" si="10"/>
        <v>356</v>
      </c>
      <c r="C5" s="45">
        <f t="shared" si="11"/>
        <v>427.2</v>
      </c>
      <c r="D5" s="45">
        <f t="shared" si="12"/>
        <v>512.64</v>
      </c>
      <c r="E5" s="46">
        <f t="shared" si="13"/>
        <v>2990000</v>
      </c>
      <c r="F5" s="45">
        <f t="shared" si="14"/>
        <v>8399</v>
      </c>
      <c r="G5" s="45">
        <f t="shared" si="15"/>
        <v>6999</v>
      </c>
      <c r="H5" s="45">
        <f t="shared" si="16"/>
        <v>5833</v>
      </c>
      <c r="I5" s="45" t="e">
        <f>#REF!</f>
        <v>#REF!</v>
      </c>
      <c r="J5" s="45">
        <f t="shared" si="17"/>
        <v>0</v>
      </c>
      <c r="O5" s="44">
        <v>0</v>
      </c>
      <c r="P5" s="44">
        <f t="shared" si="18"/>
        <v>0</v>
      </c>
      <c r="Q5" s="44">
        <v>356</v>
      </c>
      <c r="R5" s="47">
        <v>2990000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f t="shared" ref="Q6:Q9" si="19">P6/1.2</f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si="19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1" t="s">
        <v>36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x14ac:dyDescent="0.25">
      <c r="A16" s="4">
        <f t="shared" ref="A16:A28" si="32">N16</f>
        <v>0</v>
      </c>
      <c r="B16" s="4">
        <f t="shared" ref="B16:B28" si="33">Q16</f>
        <v>520.83333333333337</v>
      </c>
      <c r="C16" s="4">
        <f>B16*1.2</f>
        <v>625</v>
      </c>
      <c r="D16" s="4">
        <f t="shared" ref="D16:D28" si="34">C16*1.2</f>
        <v>750</v>
      </c>
      <c r="E16" s="5">
        <f t="shared" ref="E16:E28" si="35">R16</f>
        <v>3095000</v>
      </c>
      <c r="F16" s="9">
        <f t="shared" ref="F16:F28" si="36">ROUND((E16/B16),0)</f>
        <v>5942</v>
      </c>
      <c r="G16" s="9">
        <f t="shared" ref="G16:G28" si="37">ROUND((E16/C16),0)</f>
        <v>4952</v>
      </c>
      <c r="H16" s="9">
        <f t="shared" ref="H16:H28" si="38">ROUND((E16/D16),0)</f>
        <v>4127</v>
      </c>
      <c r="I16" s="4" t="e">
        <f>#REF!</f>
        <v>#REF!</v>
      </c>
      <c r="J16" s="4">
        <f t="shared" ref="J16:J28" si="39">S16</f>
        <v>0</v>
      </c>
      <c r="O16">
        <v>0</v>
      </c>
      <c r="P16">
        <v>625</v>
      </c>
      <c r="Q16">
        <f t="shared" ref="P16:Q28" si="40">P16/1.2</f>
        <v>520.83333333333337</v>
      </c>
      <c r="R16" s="2">
        <v>3095000</v>
      </c>
    </row>
    <row r="17" spans="1:24" s="44" customFormat="1" x14ac:dyDescent="0.25">
      <c r="A17" s="45">
        <f t="shared" si="32"/>
        <v>0</v>
      </c>
      <c r="B17" s="45">
        <f t="shared" si="33"/>
        <v>387.5</v>
      </c>
      <c r="C17" s="45">
        <f t="shared" ref="C17:C28" si="41">B17*1.2</f>
        <v>465</v>
      </c>
      <c r="D17" s="45">
        <f t="shared" si="34"/>
        <v>558</v>
      </c>
      <c r="E17" s="46">
        <f t="shared" si="35"/>
        <v>4000000</v>
      </c>
      <c r="F17" s="45">
        <f t="shared" si="36"/>
        <v>10323</v>
      </c>
      <c r="G17" s="45">
        <f t="shared" si="37"/>
        <v>8602</v>
      </c>
      <c r="H17" s="45">
        <f t="shared" si="38"/>
        <v>7168</v>
      </c>
      <c r="I17" s="45" t="e">
        <f>#REF!</f>
        <v>#REF!</v>
      </c>
      <c r="J17" s="45">
        <f t="shared" si="39"/>
        <v>0</v>
      </c>
      <c r="O17" s="44">
        <v>0</v>
      </c>
      <c r="P17" s="44">
        <v>465</v>
      </c>
      <c r="Q17" s="44">
        <f t="shared" si="40"/>
        <v>387.5</v>
      </c>
      <c r="R17" s="47">
        <v>4000000</v>
      </c>
    </row>
    <row r="18" spans="1:24" x14ac:dyDescent="0.25">
      <c r="A18" s="4">
        <f t="shared" si="32"/>
        <v>0</v>
      </c>
      <c r="B18" s="4">
        <f t="shared" si="33"/>
        <v>500</v>
      </c>
      <c r="C18" s="4">
        <f t="shared" si="41"/>
        <v>600</v>
      </c>
      <c r="D18" s="4">
        <f t="shared" si="34"/>
        <v>720</v>
      </c>
      <c r="E18" s="5">
        <f t="shared" si="35"/>
        <v>3500000</v>
      </c>
      <c r="F18" s="9">
        <f t="shared" si="36"/>
        <v>7000</v>
      </c>
      <c r="G18" s="9">
        <f t="shared" si="37"/>
        <v>5833</v>
      </c>
      <c r="H18" s="9">
        <f t="shared" si="38"/>
        <v>4861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500</v>
      </c>
      <c r="R18" s="2">
        <v>3500000</v>
      </c>
    </row>
    <row r="19" spans="1:24" x14ac:dyDescent="0.25">
      <c r="A19" s="4">
        <f t="shared" si="32"/>
        <v>0</v>
      </c>
      <c r="B19" s="4">
        <f t="shared" si="33"/>
        <v>336</v>
      </c>
      <c r="C19" s="4">
        <f t="shared" si="41"/>
        <v>403.2</v>
      </c>
      <c r="D19" s="4">
        <f t="shared" si="34"/>
        <v>483.84</v>
      </c>
      <c r="E19" s="5">
        <f t="shared" si="35"/>
        <v>2700000</v>
      </c>
      <c r="F19" s="9">
        <f t="shared" si="36"/>
        <v>8036</v>
      </c>
      <c r="G19" s="9">
        <f t="shared" si="37"/>
        <v>6696</v>
      </c>
      <c r="H19" s="9">
        <f t="shared" si="38"/>
        <v>5580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v>336</v>
      </c>
      <c r="R19" s="2">
        <v>2700000</v>
      </c>
    </row>
    <row r="20" spans="1:24" x14ac:dyDescent="0.25">
      <c r="A20" s="4">
        <f t="shared" si="32"/>
        <v>0</v>
      </c>
      <c r="B20" s="4">
        <f t="shared" si="33"/>
        <v>465</v>
      </c>
      <c r="C20" s="4">
        <f t="shared" si="41"/>
        <v>558</v>
      </c>
      <c r="D20" s="4">
        <f t="shared" si="34"/>
        <v>669.6</v>
      </c>
      <c r="E20" s="5">
        <f t="shared" si="35"/>
        <v>3670000</v>
      </c>
      <c r="F20" s="9">
        <f t="shared" si="36"/>
        <v>7892</v>
      </c>
      <c r="G20" s="9">
        <f t="shared" si="37"/>
        <v>6577</v>
      </c>
      <c r="H20" s="9">
        <f t="shared" si="38"/>
        <v>5481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v>465</v>
      </c>
      <c r="R20" s="2">
        <v>3670000</v>
      </c>
    </row>
    <row r="21" spans="1:24" x14ac:dyDescent="0.25">
      <c r="A21" s="4">
        <f t="shared" si="32"/>
        <v>0</v>
      </c>
      <c r="B21" s="4">
        <f t="shared" si="33"/>
        <v>425</v>
      </c>
      <c r="C21" s="4">
        <f t="shared" si="41"/>
        <v>510</v>
      </c>
      <c r="D21" s="4">
        <f t="shared" si="34"/>
        <v>612</v>
      </c>
      <c r="E21" s="5">
        <f t="shared" si="35"/>
        <v>2910000</v>
      </c>
      <c r="F21" s="9">
        <f t="shared" si="36"/>
        <v>6847</v>
      </c>
      <c r="G21" s="9">
        <f t="shared" si="37"/>
        <v>5706</v>
      </c>
      <c r="H21" s="9">
        <f t="shared" si="38"/>
        <v>4755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v>425</v>
      </c>
      <c r="R21" s="2">
        <v>2910000</v>
      </c>
    </row>
    <row r="22" spans="1:24" x14ac:dyDescent="0.25">
      <c r="A22" s="4">
        <f t="shared" ref="A22:A24" si="42">N22</f>
        <v>0</v>
      </c>
      <c r="B22" s="4">
        <f t="shared" ref="B22:B24" si="43">Q22</f>
        <v>475</v>
      </c>
      <c r="C22" s="4">
        <f t="shared" ref="C22:C24" si="44">B22*1.2</f>
        <v>570</v>
      </c>
      <c r="D22" s="4">
        <f t="shared" ref="D22:D24" si="45">C22*1.2</f>
        <v>684</v>
      </c>
      <c r="E22" s="5">
        <f t="shared" ref="E22:E24" si="46">R22</f>
        <v>3250000</v>
      </c>
      <c r="F22" s="9">
        <f t="shared" ref="F22:F24" si="47">ROUND((E22/B22),0)</f>
        <v>6842</v>
      </c>
      <c r="G22" s="9">
        <f t="shared" ref="G22:G24" si="48">ROUND((E22/C22),0)</f>
        <v>5702</v>
      </c>
      <c r="H22" s="9">
        <f t="shared" ref="H22:H24" si="49">ROUND((E22/D22),0)</f>
        <v>4751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v>475</v>
      </c>
      <c r="R22" s="2">
        <v>3250000</v>
      </c>
      <c r="U22" s="44"/>
    </row>
    <row r="23" spans="1:24" s="44" customFormat="1" x14ac:dyDescent="0.25">
      <c r="A23" s="45">
        <f t="shared" si="42"/>
        <v>0</v>
      </c>
      <c r="B23" s="45">
        <f t="shared" si="43"/>
        <v>335</v>
      </c>
      <c r="C23" s="45">
        <f t="shared" si="44"/>
        <v>402</v>
      </c>
      <c r="D23" s="45">
        <f t="shared" si="45"/>
        <v>482.4</v>
      </c>
      <c r="E23" s="46">
        <f t="shared" si="46"/>
        <v>3195000</v>
      </c>
      <c r="F23" s="45">
        <f t="shared" si="47"/>
        <v>9537</v>
      </c>
      <c r="G23" s="45">
        <f t="shared" si="48"/>
        <v>7948</v>
      </c>
      <c r="H23" s="45">
        <f t="shared" si="49"/>
        <v>6623</v>
      </c>
      <c r="I23" s="45" t="e">
        <f>#REF!</f>
        <v>#REF!</v>
      </c>
      <c r="J23" s="45">
        <f t="shared" si="50"/>
        <v>0</v>
      </c>
      <c r="O23" s="44">
        <v>0</v>
      </c>
      <c r="P23" s="44">
        <f t="shared" si="51"/>
        <v>0</v>
      </c>
      <c r="Q23" s="44">
        <v>335</v>
      </c>
      <c r="R23" s="47">
        <v>3195000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ref="Q24" si="52">P24/1.2</f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9000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6500</v>
      </c>
      <c r="X31" s="22"/>
    </row>
    <row r="32" spans="1:24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5:25" ht="15.75" x14ac:dyDescent="0.25">
      <c r="S33" s="10"/>
      <c r="T33" s="10"/>
      <c r="U33" s="17" t="s">
        <v>17</v>
      </c>
      <c r="V33" s="23"/>
      <c r="W33" s="24">
        <f>X33-X34</f>
        <v>-5</v>
      </c>
      <c r="X33" s="25">
        <v>2024</v>
      </c>
    </row>
    <row r="34" spans="5:25" ht="15.75" x14ac:dyDescent="0.25">
      <c r="S34" s="10"/>
      <c r="T34" s="10"/>
      <c r="U34" s="17" t="s">
        <v>18</v>
      </c>
      <c r="V34" s="23"/>
      <c r="W34" s="24">
        <f>W35-W33</f>
        <v>65</v>
      </c>
      <c r="X34" s="24">
        <v>2029</v>
      </c>
      <c r="Y34" t="s">
        <v>41</v>
      </c>
    </row>
    <row r="35" spans="5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5:25" ht="39" customHeight="1" x14ac:dyDescent="0.25">
      <c r="P36" s="42" t="s">
        <v>39</v>
      </c>
      <c r="Q36" s="42"/>
      <c r="R36" s="42"/>
      <c r="S36" s="42"/>
      <c r="T36" s="43"/>
      <c r="U36" s="21" t="s">
        <v>20</v>
      </c>
      <c r="V36" s="23"/>
      <c r="W36" s="24">
        <f>90*W33/W35</f>
        <v>-7.5</v>
      </c>
      <c r="X36" s="24"/>
    </row>
    <row r="37" spans="5:25" ht="15.75" x14ac:dyDescent="0.25">
      <c r="E37" t="s">
        <v>40</v>
      </c>
      <c r="F37" s="7">
        <v>400</v>
      </c>
      <c r="U37" s="17"/>
      <c r="V37" s="26"/>
      <c r="W37" s="27">
        <v>0</v>
      </c>
      <c r="X37" s="27"/>
    </row>
    <row r="38" spans="5:25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0</v>
      </c>
      <c r="X38" s="22"/>
    </row>
    <row r="39" spans="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2500</v>
      </c>
      <c r="X39" s="22"/>
    </row>
    <row r="40" spans="5:25" ht="15.75" x14ac:dyDescent="0.25"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6500</v>
      </c>
      <c r="X40" s="22"/>
    </row>
    <row r="41" spans="5:25" ht="15.75" x14ac:dyDescent="0.25">
      <c r="R41" s="6" t="s">
        <v>24</v>
      </c>
      <c r="S41" s="16">
        <f>S40*90%</f>
        <v>0</v>
      </c>
      <c r="U41" s="23"/>
      <c r="V41" s="18"/>
      <c r="W41" s="19"/>
      <c r="X41" s="22"/>
    </row>
    <row r="42" spans="5:25" ht="15.75" x14ac:dyDescent="0.25"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9000</v>
      </c>
      <c r="X42" s="22"/>
    </row>
    <row r="43" spans="5:25" ht="15.75" x14ac:dyDescent="0.25">
      <c r="S43" s="10"/>
      <c r="T43" s="10"/>
      <c r="U43" s="23"/>
      <c r="V43" s="23"/>
      <c r="W43" s="24"/>
      <c r="X43" s="24"/>
    </row>
    <row r="44" spans="5:25" ht="15.75" x14ac:dyDescent="0.25">
      <c r="S44" s="10"/>
      <c r="T44" s="10"/>
      <c r="U44" s="28" t="s">
        <v>37</v>
      </c>
      <c r="V44" s="30"/>
      <c r="W44" s="25">
        <v>400</v>
      </c>
      <c r="X44" s="24"/>
    </row>
    <row r="45" spans="5:25" ht="15.75" x14ac:dyDescent="0.25">
      <c r="P45" s="13" t="s">
        <v>29</v>
      </c>
      <c r="S45" s="10"/>
      <c r="T45" s="11"/>
      <c r="U45" s="17" t="s">
        <v>42</v>
      </c>
      <c r="V45" s="31"/>
      <c r="W45" s="32">
        <f>W42*W44+X46</f>
        <v>3600000</v>
      </c>
      <c r="X45" s="33"/>
    </row>
    <row r="46" spans="5:25" ht="15.75" x14ac:dyDescent="0.25">
      <c r="S46" s="11"/>
      <c r="T46" s="10"/>
      <c r="U46" s="17" t="s">
        <v>24</v>
      </c>
      <c r="V46" s="23"/>
      <c r="W46" s="34">
        <f>W45*0.9</f>
        <v>3240000</v>
      </c>
      <c r="X46" s="35"/>
    </row>
    <row r="47" spans="5:25" ht="15.75" x14ac:dyDescent="0.25">
      <c r="S47" s="10"/>
      <c r="T47" s="10"/>
      <c r="U47" s="17" t="s">
        <v>25</v>
      </c>
      <c r="V47" s="23"/>
      <c r="W47" s="34">
        <f>W45*0.8</f>
        <v>2880000</v>
      </c>
      <c r="X47" s="34"/>
    </row>
    <row r="48" spans="5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26</v>
      </c>
      <c r="V49" s="38"/>
      <c r="W49" s="39">
        <f>W30*W44</f>
        <v>1000000</v>
      </c>
      <c r="X49" s="39"/>
    </row>
    <row r="50" spans="21:24" ht="15.75" x14ac:dyDescent="0.25">
      <c r="U50" s="17" t="s">
        <v>27</v>
      </c>
      <c r="V50" s="23"/>
      <c r="W50" s="36"/>
      <c r="X50" s="36"/>
    </row>
    <row r="51" spans="21:24" ht="15.75" x14ac:dyDescent="0.25">
      <c r="U51" s="40" t="s">
        <v>28</v>
      </c>
      <c r="V51" s="36"/>
      <c r="W51" s="34">
        <f>W45*0.025/12</f>
        <v>7500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4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K35" sqref="K3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2024-02-22T06:10:13Z</dcterms:modified>
</cp:coreProperties>
</file>