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Shital Mhask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Sheet8" sheetId="41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1" i="23" l="1"/>
  <c r="B20" i="23" l="1"/>
  <c r="C18" i="25" l="1"/>
  <c r="C29" i="23"/>
  <c r="C28" i="23"/>
  <c r="B31" i="23"/>
  <c r="C31" i="23" s="1"/>
  <c r="P10" i="4"/>
  <c r="Q10" i="4" s="1"/>
  <c r="B10" i="4" s="1"/>
  <c r="J10" i="4"/>
  <c r="I10" i="4"/>
  <c r="E10" i="4"/>
  <c r="A10" i="4"/>
  <c r="P9" i="4"/>
  <c r="Q9" i="4" s="1"/>
  <c r="B9" i="4" s="1"/>
  <c r="J9" i="4"/>
  <c r="I9" i="4"/>
  <c r="E9" i="4"/>
  <c r="A9" i="4"/>
  <c r="P8" i="4"/>
  <c r="Q8" i="4" s="1"/>
  <c r="B8" i="4" s="1"/>
  <c r="J8" i="4"/>
  <c r="I8" i="4"/>
  <c r="E8" i="4"/>
  <c r="A8" i="4"/>
  <c r="P7" i="4"/>
  <c r="Q7" i="4" s="1"/>
  <c r="B7" i="4" s="1"/>
  <c r="J7" i="4"/>
  <c r="I7" i="4"/>
  <c r="E7" i="4"/>
  <c r="A7" i="4"/>
  <c r="P6" i="4"/>
  <c r="Q6" i="4" s="1"/>
  <c r="B6" i="4" s="1"/>
  <c r="J6" i="4"/>
  <c r="I6" i="4"/>
  <c r="E6" i="4"/>
  <c r="A6" i="4"/>
  <c r="P5" i="4"/>
  <c r="B5" i="4" s="1"/>
  <c r="J5" i="4"/>
  <c r="I5" i="4"/>
  <c r="E5" i="4"/>
  <c r="A5" i="4"/>
  <c r="P4" i="4"/>
  <c r="Q4" i="4" s="1"/>
  <c r="B4" i="4" s="1"/>
  <c r="J4" i="4"/>
  <c r="I4" i="4"/>
  <c r="E4" i="4"/>
  <c r="A4" i="4"/>
  <c r="P3" i="4"/>
  <c r="B3" i="4" s="1"/>
  <c r="J3" i="4"/>
  <c r="I3" i="4"/>
  <c r="E3" i="4"/>
  <c r="A3" i="4"/>
  <c r="Q2" i="4"/>
  <c r="B2" i="4" s="1"/>
  <c r="J2" i="4"/>
  <c r="I2" i="4"/>
  <c r="E2" i="4"/>
  <c r="A2" i="4"/>
  <c r="C3" i="4" l="1"/>
  <c r="D3" i="4" s="1"/>
  <c r="H3" i="4" s="1"/>
  <c r="F3" i="4"/>
  <c r="C7" i="4"/>
  <c r="D7" i="4" s="1"/>
  <c r="F7" i="4"/>
  <c r="C2" i="4"/>
  <c r="D2" i="4" s="1"/>
  <c r="H2" i="4" s="1"/>
  <c r="F2" i="4"/>
  <c r="C6" i="4"/>
  <c r="D6" i="4" s="1"/>
  <c r="F6" i="4"/>
  <c r="C10" i="4"/>
  <c r="D10" i="4" s="1"/>
  <c r="F10" i="4"/>
  <c r="C5" i="4"/>
  <c r="D5" i="4" s="1"/>
  <c r="F5" i="4"/>
  <c r="C9" i="4"/>
  <c r="D9" i="4" s="1"/>
  <c r="H9" i="4" s="1"/>
  <c r="F9" i="4"/>
  <c r="C4" i="4"/>
  <c r="D4" i="4" s="1"/>
  <c r="F4" i="4"/>
  <c r="C8" i="4"/>
  <c r="D8" i="4" s="1"/>
  <c r="H8" i="4" s="1"/>
  <c r="F8" i="4"/>
  <c r="G6" i="4"/>
  <c r="G4" i="4"/>
  <c r="G7" i="4"/>
  <c r="H4" i="4"/>
  <c r="H5" i="4"/>
  <c r="H6" i="4"/>
  <c r="H7" i="4"/>
  <c r="H10" i="4"/>
  <c r="G10" i="4" l="1"/>
  <c r="G8" i="4"/>
  <c r="G5" i="4"/>
  <c r="G3" i="4"/>
  <c r="G9" i="4"/>
  <c r="G2" i="4"/>
  <c r="P13" i="4"/>
  <c r="Q13" i="4" s="1"/>
  <c r="B13" i="4" s="1"/>
  <c r="C13" i="4" s="1"/>
  <c r="J13" i="4"/>
  <c r="I13" i="4"/>
  <c r="E13" i="4"/>
  <c r="A13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5" i="4"/>
  <c r="Q15" i="4" s="1"/>
  <c r="B15" i="4" s="1"/>
  <c r="C15" i="4" s="1"/>
  <c r="J15" i="4"/>
  <c r="I15" i="4"/>
  <c r="E15" i="4"/>
  <c r="A15" i="4"/>
  <c r="P14" i="4"/>
  <c r="Q14" i="4" s="1"/>
  <c r="B14" i="4" s="1"/>
  <c r="J14" i="4"/>
  <c r="I14" i="4"/>
  <c r="E14" i="4"/>
  <c r="A14" i="4"/>
  <c r="F11" i="4" l="1"/>
  <c r="F13" i="4"/>
  <c r="F15" i="4"/>
  <c r="F12" i="4"/>
  <c r="D11" i="4"/>
  <c r="H11" i="4" s="1"/>
  <c r="G11" i="4"/>
  <c r="G13" i="4"/>
  <c r="D13" i="4"/>
  <c r="H13" i="4" s="1"/>
  <c r="G12" i="4"/>
  <c r="D12" i="4"/>
  <c r="H12" i="4" s="1"/>
  <c r="F14" i="4"/>
  <c r="C14" i="4"/>
  <c r="G15" i="4"/>
  <c r="D15" i="4"/>
  <c r="H15" i="4" s="1"/>
  <c r="N8" i="24"/>
  <c r="N7" i="24"/>
  <c r="N6" i="24"/>
  <c r="N5" i="24"/>
  <c r="G14" i="4" l="1"/>
  <c r="D14" i="4"/>
  <c r="H14" i="4" s="1"/>
  <c r="I23" i="4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1" i="24" l="1"/>
  <c r="I29" i="24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s="1"/>
  <c r="C25" i="23" l="1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6" i="4"/>
  <c r="H16" i="4" s="1"/>
  <c r="D18" i="4" l="1"/>
  <c r="H18" i="4" s="1"/>
</calcChain>
</file>

<file path=xl/sharedStrings.xml><?xml version="1.0" encoding="utf-8"?>
<sst xmlns="http://schemas.openxmlformats.org/spreadsheetml/2006/main" count="131" uniqueCount="100">
  <si>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</si>
  <si>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</si>
  <si>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</si>
  <si>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</si>
  <si>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</si>
  <si>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</si>
  <si>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</si>
  <si>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</si>
  <si>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</si>
  <si>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</si>
  <si>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</si>
  <si>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</si>
  <si>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</si>
  <si>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</si>
  <si>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</si>
  <si>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</si>
  <si>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</si>
  <si>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</si>
  <si>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</si>
  <si>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</si>
  <si>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</si>
  <si>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</si>
  <si>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</si>
  <si>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</si>
  <si>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</si>
  <si>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</si>
  <si>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</si>
  <si>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</si>
  <si>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</si>
  <si>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</si>
  <si>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</si>
  <si>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</si>
  <si>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</si>
  <si>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</si>
  <si>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</si>
  <si>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</si>
  <si>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</si>
  <si>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</si>
  <si>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</si>
  <si>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</si>
  <si>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</si>
  <si>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</si>
  <si>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</si>
  <si>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</si>
  <si>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</si>
  <si>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</si>
  <si>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</si>
  <si>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</si>
  <si>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</si>
  <si>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</si>
  <si>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</si>
  <si>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</si>
  <si>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</si>
  <si>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</si>
  <si>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</si>
  <si>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</si>
  <si>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</si>
  <si>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</si>
  <si>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</si>
  <si>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</si>
  <si>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</si>
  <si>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</si>
  <si>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</si>
  <si>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</si>
  <si>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</si>
  <si>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</si>
  <si>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</si>
  <si>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</si>
  <si>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</si>
  <si>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</si>
  <si>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</si>
  <si>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</si>
  <si>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</si>
  <si>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</si>
  <si>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</si>
  <si>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</si>
  <si>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</si>
  <si>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</si>
  <si>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</si>
  <si>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</si>
  <si>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</si>
  <si>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</si>
  <si>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</si>
  <si>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</si>
  <si>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</si>
  <si>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</si>
  <si>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</si>
  <si>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</si>
  <si>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</si>
  <si>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</si>
  <si>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</si>
  <si>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</si>
  <si>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</si>
  <si>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</si>
  <si>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</si>
  <si>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</si>
  <si>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</si>
  <si>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</si>
  <si>
    <t xml:space="preserve">Carpet Area </t>
  </si>
  <si>
    <t xml:space="preserve">Balcony Area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</si>
</sst>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1" fontId="0" fillId="0" borderId="0" xfId="0" applyNumberFormat="1"/>
    <xf numFmtId="1" fontId="2" fillId="0" borderId="0" xfId="0" applyNumberFormat="1" applyFont="1"/>
    <xf numFmtId="165" fontId="2" fillId="0" borderId="0" xfId="0" applyNumberFormat="1" applyFont="1"/>
    <xf numFmtId="43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142875</xdr:rowOff>
    </xdr:from>
    <xdr:to>
      <xdr:col>10</xdr:col>
      <xdr:colOff>371558</xdr:colOff>
      <xdr:row>19</xdr:row>
      <xdr:rowOff>29461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2950" y="142875"/>
          <a:ext cx="5724608" cy="350608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57978</xdr:colOff>
      <xdr:row>5</xdr:row>
      <xdr:rowOff>91108</xdr:rowOff>
    </xdr:from>
    <xdr:to>
      <xdr:col>14</xdr:col>
      <xdr:colOff>272828</xdr:colOff>
      <xdr:row>25</xdr:row>
      <xdr:rowOff>70596</xdr:rowOff>
    </xdr:to>
    <xdr:pic>
      <xdr:nvPicPr>
        <xdr:cNvPr id="5" name="Picture 4" descr="C:\Users\COMP\Downloads\WhatsApp Image 2023-08-08 at 5.31.40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2543" y="1043608"/>
          <a:ext cx="5731068" cy="3789488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171449</xdr:colOff>
      <xdr:row>9</xdr:row>
      <xdr:rowOff>177312</xdr:rowOff>
    </xdr:from>
    <xdr:to>
      <xdr:col>12</xdr:col>
      <xdr:colOff>423785</xdr:colOff>
      <xdr:row>28</xdr:row>
      <xdr:rowOff>74167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00249" y="1891812"/>
          <a:ext cx="5738736" cy="351635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366347</xdr:colOff>
      <xdr:row>3</xdr:row>
      <xdr:rowOff>36634</xdr:rowOff>
    </xdr:from>
    <xdr:to>
      <xdr:col>12</xdr:col>
      <xdr:colOff>27986</xdr:colOff>
      <xdr:row>23</xdr:row>
      <xdr:rowOff>139696</xdr:rowOff>
    </xdr:to>
    <xdr:pic>
      <xdr:nvPicPr>
        <xdr:cNvPr id="5" name="Picture 4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2616" y="608134"/>
          <a:ext cx="5742985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4" zoomScale="115" zoomScaleNormal="115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37535</v>
      </c>
      <c r="F2" s="71"/>
      <c r="G2" s="119" t="s">
        <v>76</v>
      </c>
      <c r="H2" s="120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35500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35500</v>
      </c>
      <c r="D5" s="56" t="s">
        <v>61</v>
      </c>
      <c r="E5" s="57">
        <f>ROUND(C5/10.764,0)</f>
        <v>3298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13300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22200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22200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35500</v>
      </c>
      <c r="D10" s="56" t="s">
        <v>61</v>
      </c>
      <c r="E10" s="57">
        <f>ROUND(C10/10.764,0)</f>
        <v>3298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591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1949118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>
        <f>C16*2000</f>
        <v>1182000</v>
      </c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21"/>
      <c r="L1" s="121"/>
      <c r="M1" s="121"/>
      <c r="N1" s="121"/>
      <c r="O1" s="121"/>
      <c r="P1" s="121"/>
      <c r="Q1" s="121"/>
      <c r="R1" s="121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topLeftCell="A10" zoomScaleNormal="100" workbookViewId="0">
      <selection activeCell="G20" sqref="G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3.85546875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D2" s="17"/>
      <c r="F2" s="74"/>
      <c r="G2" s="74"/>
    </row>
    <row r="3" spans="1:9">
      <c r="A3" s="15" t="s">
        <v>13</v>
      </c>
      <c r="B3" s="18"/>
      <c r="C3" s="19">
        <v>5400</v>
      </c>
      <c r="D3" s="20" t="s">
        <v>97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3400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f>C9-C7</f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3400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5400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94</v>
      </c>
      <c r="B18" s="7"/>
      <c r="C18" s="72">
        <v>537</v>
      </c>
      <c r="D18" s="72"/>
      <c r="E18" s="73"/>
      <c r="F18" s="74"/>
      <c r="G18" s="74"/>
    </row>
    <row r="19" spans="1:7">
      <c r="A19" s="15"/>
      <c r="B19" s="6"/>
      <c r="C19" s="29">
        <f>C18*C16</f>
        <v>2899800</v>
      </c>
      <c r="D19" s="74" t="s">
        <v>68</v>
      </c>
      <c r="E19" s="29"/>
      <c r="F19" s="74"/>
      <c r="G19" s="74"/>
    </row>
    <row r="20" spans="1:7">
      <c r="A20" s="15"/>
      <c r="B20" s="118">
        <f>C20*80%</f>
        <v>2203848</v>
      </c>
      <c r="C20" s="30">
        <f>C19*95%</f>
        <v>2754810</v>
      </c>
      <c r="D20" s="74" t="s">
        <v>24</v>
      </c>
      <c r="E20" s="30"/>
      <c r="F20" s="74"/>
      <c r="G20" s="74"/>
    </row>
    <row r="21" spans="1:7">
      <c r="A21" s="15"/>
      <c r="C21" s="30">
        <f>C19*80%</f>
        <v>2319840</v>
      </c>
      <c r="D21" s="74" t="s">
        <v>25</v>
      </c>
      <c r="E21" s="30"/>
      <c r="F21" s="74"/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1074000</v>
      </c>
      <c r="D23" s="33">
        <f>D4*D18</f>
        <v>0</v>
      </c>
    </row>
    <row r="24" spans="1:7">
      <c r="A24" s="15" t="s">
        <v>27</v>
      </c>
      <c r="E24" s="60"/>
    </row>
    <row r="25" spans="1:7" ht="16.5">
      <c r="A25" s="34" t="s">
        <v>28</v>
      </c>
      <c r="B25" s="16"/>
      <c r="C25" s="30">
        <f>C19*0.025/12</f>
        <v>6041.25</v>
      </c>
      <c r="D25" s="30"/>
      <c r="F25" s="66"/>
    </row>
    <row r="26" spans="1:7" ht="16.5">
      <c r="C26" s="30"/>
      <c r="D26" s="30"/>
      <c r="F26" s="66"/>
    </row>
    <row r="27" spans="1:7">
      <c r="C27" s="30"/>
      <c r="D27" s="30"/>
      <c r="E27" s="117"/>
      <c r="F27" s="74"/>
    </row>
    <row r="28" spans="1:7">
      <c r="A28" t="s">
        <v>98</v>
      </c>
      <c r="B28">
        <v>39.78</v>
      </c>
      <c r="C28" s="115">
        <f>B28*10.764</f>
        <v>428.19191999999998</v>
      </c>
      <c r="D28"/>
      <c r="E28" s="118"/>
      <c r="F28" s="74"/>
    </row>
    <row r="29" spans="1:7">
      <c r="A29" t="s">
        <v>99</v>
      </c>
      <c r="B29">
        <v>10.11</v>
      </c>
      <c r="C29" s="115">
        <f t="shared" ref="C29" si="0">B29*10.764</f>
        <v>108.82403999999998</v>
      </c>
      <c r="D29"/>
      <c r="E29" s="118"/>
      <c r="F29" s="74"/>
    </row>
    <row r="30" spans="1:7">
      <c r="C30" s="115"/>
      <c r="D30"/>
    </row>
    <row r="31" spans="1:7">
      <c r="B31">
        <f>SUM(B28:B30)</f>
        <v>49.89</v>
      </c>
      <c r="C31" s="116">
        <f>B31*10.764</f>
        <v>537.01595999999995</v>
      </c>
      <c r="D31" s="115">
        <f>C31*1.1</f>
        <v>590.71755599999995</v>
      </c>
    </row>
    <row r="32" spans="1:7">
      <c r="C32"/>
      <c r="D32"/>
    </row>
    <row r="33" spans="1:4">
      <c r="C33"/>
      <c r="D33"/>
    </row>
    <row r="34" spans="1:4">
      <c r="C34" s="116"/>
      <c r="D34" s="115"/>
    </row>
    <row r="35" spans="1:4">
      <c r="C35"/>
      <c r="D35"/>
    </row>
    <row r="36" spans="1:4">
      <c r="C36" s="116"/>
      <c r="D36" s="11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1"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22:Q34"/>
  <sheetViews>
    <sheetView workbookViewId="0">
      <selection activeCell="E8" sqref="E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E9" zoomScale="115" zoomScaleNormal="115"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8" workbookViewId="0">
      <selection activeCell="H18" sqref="H1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5" zoomScaleNormal="85" workbookViewId="0">
      <selection activeCell="O18" sqref="O1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I14"/>
  <sheetViews>
    <sheetView workbookViewId="0">
      <selection activeCell="D26" sqref="D26"/>
    </sheetView>
  </sheetViews>
  <sheetFormatPr defaultRowHeight="15"/>
  <sheetData>
    <row r="3" spans="6:9">
      <c r="F3" s="71"/>
    </row>
    <row r="4" spans="6:9">
      <c r="F4" s="71"/>
      <c r="I4" s="71"/>
    </row>
    <row r="5" spans="6:9">
      <c r="F5" s="71"/>
      <c r="I5" s="71"/>
    </row>
    <row r="6" spans="6:9">
      <c r="F6" s="71"/>
      <c r="I6" s="71"/>
    </row>
    <row r="7" spans="6:9">
      <c r="F7" s="71"/>
      <c r="I7" s="71"/>
    </row>
    <row r="8" spans="6:9">
      <c r="F8" s="71"/>
      <c r="I8" s="71"/>
    </row>
    <row r="9" spans="6:9">
      <c r="F9" s="71"/>
      <c r="I9" s="71"/>
    </row>
    <row r="10" spans="6:9">
      <c r="F10" s="71"/>
      <c r="I10" s="71"/>
    </row>
    <row r="13" spans="6:9">
      <c r="F13" s="71"/>
      <c r="I13" s="71"/>
    </row>
    <row r="14" spans="6:9">
      <c r="I14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Sheet8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2024-02-21T08:50:26Z</dcterms:modified>
</cp:coreProperties>
</file>