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anta Sahakari Bank\Bhayander (East)\Bhavna Hadvani Hadvani\"/>
    </mc:Choice>
  </mc:AlternateContent>
  <xr:revisionPtr revIDLastSave="0" documentId="13_ncr:1_{1340E802-80FF-4E98-9374-74662F8E1D51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0" i="4" l="1"/>
  <c r="Q10" i="4" s="1"/>
  <c r="J10" i="4"/>
  <c r="I10" i="4"/>
  <c r="P9" i="4"/>
  <c r="Q9" i="4" s="1"/>
  <c r="J9" i="4"/>
  <c r="I9" i="4"/>
  <c r="P8" i="4"/>
  <c r="Q8" i="4" s="1"/>
  <c r="J8" i="4"/>
  <c r="I8" i="4"/>
  <c r="Q7" i="4"/>
  <c r="J7" i="4"/>
  <c r="I7" i="4"/>
  <c r="Q6" i="4"/>
  <c r="P6" i="4"/>
  <c r="J6" i="4"/>
  <c r="I6" i="4"/>
  <c r="Q5" i="4"/>
  <c r="P5" i="4"/>
  <c r="J5" i="4"/>
  <c r="I5" i="4"/>
  <c r="D34" i="4" l="1"/>
  <c r="P4" i="4" l="1"/>
  <c r="P3" i="4"/>
  <c r="C5" i="25" l="1"/>
  <c r="C4" i="25"/>
  <c r="C3" i="25"/>
  <c r="Q2" i="4"/>
  <c r="B2" i="4" s="1"/>
  <c r="C2" i="4" s="1"/>
  <c r="Q3" i="4"/>
  <c r="B3" i="4" s="1"/>
  <c r="C3" i="4" s="1"/>
  <c r="D3" i="4" s="1"/>
  <c r="Q4" i="4"/>
  <c r="B6" i="4"/>
  <c r="C6" i="4" s="1"/>
  <c r="B7" i="4"/>
  <c r="C7" i="4" s="1"/>
  <c r="D7" i="4" s="1"/>
  <c r="B9" i="4"/>
  <c r="C9" i="4" s="1"/>
  <c r="D9" i="4" s="1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B8" i="4"/>
  <c r="C8" i="4" s="1"/>
  <c r="D8" i="4" s="1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0" i="4" l="1"/>
  <c r="G6" i="4"/>
  <c r="G7" i="4"/>
  <c r="H7" i="4"/>
  <c r="G8" i="4"/>
  <c r="H8" i="4"/>
  <c r="H9" i="4"/>
  <c r="G9" i="4"/>
  <c r="H4" i="4"/>
  <c r="F10" i="4"/>
  <c r="F6" i="4"/>
  <c r="G3" i="4"/>
  <c r="H3" i="4"/>
  <c r="D2" i="4"/>
  <c r="H2" i="4" s="1"/>
  <c r="G2" i="4"/>
  <c r="D6" i="4"/>
  <c r="H6" i="4" s="1"/>
  <c r="F13" i="4"/>
  <c r="D10" i="4"/>
  <c r="H10" i="4" s="1"/>
  <c r="F2" i="4"/>
  <c r="D14" i="4"/>
  <c r="G14" i="4"/>
  <c r="F4" i="4"/>
  <c r="F8" i="4"/>
  <c r="F12" i="4"/>
  <c r="G13" i="4"/>
  <c r="H14" i="4"/>
  <c r="F9" i="4"/>
  <c r="H15" i="4"/>
  <c r="H16" i="4"/>
  <c r="F3" i="4"/>
  <c r="G4" i="4"/>
  <c r="F7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G5" i="4" s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l="1"/>
  <c r="C19" i="23" s="1"/>
  <c r="C25" i="23" l="1"/>
  <c r="C21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<sst xmlns="http://schemas.openxmlformats.org/spreadsheetml/2006/main" count="136" uniqueCount="92">
  <si>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</si>
  <si>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</si>
  <si>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</si>
  <si>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</si>
  <si>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</si>
  <si>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</si>
  <si>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</si>
  <si>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</si>
  <si>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</si>
  <si>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</si>
  <si>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</si>
  <si>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</si>
  <si>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</si>
  <si>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</si>
  <si>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</si>
  <si>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</si>
  <si>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</si>
  <si>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</si>
  <si>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</si>
  <si>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</si>
  <si>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</si>
  <si>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</si>
  <si>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</si>
  <si>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</si>
  <si>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</si>
  <si>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</si>
  <si>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</si>
  <si>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</si>
  <si>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</si>
  <si>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</si>
  <si>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</si>
  <si>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</si>
  <si>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</si>
  <si>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</si>
  <si>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</si>
  <si>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</si>
  <si>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</si>
  <si>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</si>
  <si>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</si>
  <si>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</si>
  <si>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</si>
  <si>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</si>
  <si>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</si>
  <si>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</si>
  <si>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</si>
  <si>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</si>
  <si>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</si>
  <si>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</si>
  <si>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</si>
  <si>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</si>
  <si>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</si>
  <si>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</si>
  <si>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</si>
  <si>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</si>
  <si>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</si>
  <si>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</si>
  <si>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</si>
  <si>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</si>
  <si>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</si>
  <si>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</si>
  <si>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</si>
  <si>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</si>
  <si>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</si>
  <si>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</si>
  <si>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</si>
  <si>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</si>
  <si>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</si>
  <si>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</si>
  <si>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</si>
  <si>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</si>
  <si>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</si>
  <si>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</si>
  <si>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</si>
  <si>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</si>
  <si>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</si>
  <si>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</si>
  <si>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</si>
  <si>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</si>
  <si>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</si>
  <si>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</si>
  <si>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</si>
  <si>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</si>
  <si>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</si>
  <si>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</si>
  <si>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</si>
  <si>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07.06.2006</t>
  </si>
  <si>
    <t>IGR-25.04.23</t>
  </si>
  <si>
    <t>IGR-31.03.23</t>
  </si>
  <si>
    <t>IGR-14.03.23</t>
  </si>
  <si>
    <t>RATE</t>
  </si>
  <si>
    <t>GALA NO. 10 SAME BLDG SAME CLIENT</t>
  </si>
  <si>
    <t>IGR-01.07.22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</si>
</sst>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A19E5-66B2-4561-9142-D92041121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E55098-40D7-4950-8274-8C56F8181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2212BA-2F90-43D4-8257-3D5A01500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84B65B9-6ECA-4C9B-B53C-34B875D1E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3D1C77-9D52-4F86-9DFA-6E1FE2432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984BD0-5140-44B4-971A-B16EBD4A0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916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666CE2-FA16-494D-86B7-CDC500DB6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9071" cy="87451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525650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02F628-D4C4-4099-9EA2-43EFEC738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17650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256875.28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286275.28000000003</v>
      </c>
      <c r="D9" s="63" t="s">
        <v>62</v>
      </c>
      <c r="E9" s="64">
        <f>C9/10.764</f>
        <v>26595.622445187666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20</v>
      </c>
      <c r="D13" s="70">
        <f>D12-C13</f>
        <v>80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12250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9750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40</v>
      </c>
      <c r="D8" s="26">
        <v>2004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30</v>
      </c>
      <c r="D10" s="26"/>
      <c r="F10" s="19"/>
    </row>
    <row r="11" spans="1:6" x14ac:dyDescent="0.25">
      <c r="A11" s="16"/>
      <c r="B11" s="27"/>
      <c r="C11" s="28">
        <f>C10%</f>
        <v>0.3</v>
      </c>
      <c r="D11" s="28"/>
      <c r="F11" s="19"/>
    </row>
    <row r="12" spans="1:6" x14ac:dyDescent="0.25">
      <c r="A12" s="16" t="s">
        <v>21</v>
      </c>
      <c r="B12" s="20"/>
      <c r="C12" s="21">
        <f>C6*C11</f>
        <v>750</v>
      </c>
      <c r="D12" s="24"/>
      <c r="F12" s="19"/>
    </row>
    <row r="13" spans="1:6" x14ac:dyDescent="0.25">
      <c r="A13" s="16" t="s">
        <v>22</v>
      </c>
      <c r="B13" s="20"/>
      <c r="C13" s="21">
        <f>C6-C12</f>
        <v>1750</v>
      </c>
      <c r="D13" s="24"/>
      <c r="F13" s="19"/>
    </row>
    <row r="14" spans="1:6" x14ac:dyDescent="0.25">
      <c r="A14" s="16" t="s">
        <v>15</v>
      </c>
      <c r="B14" s="20"/>
      <c r="C14" s="21">
        <f>C5</f>
        <v>9750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11500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744</v>
      </c>
      <c r="D18" s="26"/>
      <c r="F18" s="19"/>
    </row>
    <row r="19" spans="1:6" x14ac:dyDescent="0.25">
      <c r="A19" s="16" t="s">
        <v>74</v>
      </c>
      <c r="B19" s="6"/>
      <c r="C19" s="32">
        <f>C18*C16</f>
        <v>8556000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7700400</v>
      </c>
      <c r="D20" s="32"/>
      <c r="F20" s="19"/>
    </row>
    <row r="21" spans="1:6" x14ac:dyDescent="0.25">
      <c r="A21" s="16" t="s">
        <v>25</v>
      </c>
      <c r="C21" s="35">
        <f>C19*80%</f>
        <v>6844800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1860000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17825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V10" sqref="V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493.33333333333337</v>
      </c>
      <c r="C2" s="4">
        <f t="shared" ref="C2:C16" si="1">B2*1.2</f>
        <v>592</v>
      </c>
      <c r="D2" s="4">
        <f t="shared" ref="D2:D16" si="2">C2*1.2</f>
        <v>710.4</v>
      </c>
      <c r="E2" s="5">
        <f t="shared" ref="E2:E16" si="3">R2</f>
        <v>5500000</v>
      </c>
      <c r="F2" s="4">
        <f t="shared" ref="F2:F15" si="4">ROUND((E2/B2),0)</f>
        <v>11149</v>
      </c>
      <c r="G2" s="4">
        <f t="shared" ref="G2:G15" si="5">ROUND((E2/C2),0)</f>
        <v>9291</v>
      </c>
      <c r="H2" s="4">
        <f t="shared" ref="H2:H15" si="6">ROUND((E2/D2),0)</f>
        <v>7742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592</v>
      </c>
      <c r="Q2">
        <f t="shared" ref="Q2:Q10" si="9">P2/1.2</f>
        <v>493.33333333333337</v>
      </c>
      <c r="R2" s="2">
        <v>5500000</v>
      </c>
      <c r="S2" s="2" t="s">
        <v>86</v>
      </c>
    </row>
    <row r="3" spans="1:19" x14ac:dyDescent="0.25">
      <c r="A3" s="4">
        <v>2</v>
      </c>
      <c r="B3" s="4">
        <f t="shared" si="0"/>
        <v>460.16099999999994</v>
      </c>
      <c r="C3" s="4">
        <f t="shared" si="1"/>
        <v>552.19319999999993</v>
      </c>
      <c r="D3" s="4">
        <f t="shared" si="2"/>
        <v>662.6318399999999</v>
      </c>
      <c r="E3" s="5">
        <f t="shared" si="3"/>
        <v>5232000</v>
      </c>
      <c r="F3" s="4">
        <f t="shared" si="4"/>
        <v>11370</v>
      </c>
      <c r="G3" s="4">
        <f t="shared" si="5"/>
        <v>9475</v>
      </c>
      <c r="H3" s="4">
        <f t="shared" si="6"/>
        <v>7896</v>
      </c>
      <c r="I3" s="4">
        <f t="shared" si="7"/>
        <v>0</v>
      </c>
      <c r="J3" s="4">
        <f t="shared" si="8"/>
        <v>0</v>
      </c>
      <c r="O3">
        <v>0</v>
      </c>
      <c r="P3">
        <f>51.3*10.764</f>
        <v>552.19319999999993</v>
      </c>
      <c r="Q3">
        <f t="shared" si="9"/>
        <v>460.16099999999994</v>
      </c>
      <c r="R3" s="2">
        <v>5232000</v>
      </c>
      <c r="S3" s="2" t="s">
        <v>87</v>
      </c>
    </row>
    <row r="4" spans="1:19" x14ac:dyDescent="0.25">
      <c r="A4" s="4">
        <v>3</v>
      </c>
      <c r="B4" s="4">
        <f t="shared" si="0"/>
        <v>825.2399999999999</v>
      </c>
      <c r="C4" s="4">
        <f t="shared" si="1"/>
        <v>990.28799999999978</v>
      </c>
      <c r="D4" s="4">
        <f t="shared" si="2"/>
        <v>1188.3455999999996</v>
      </c>
      <c r="E4" s="5">
        <f t="shared" si="3"/>
        <v>9500000</v>
      </c>
      <c r="F4" s="4">
        <f t="shared" si="4"/>
        <v>11512</v>
      </c>
      <c r="G4" s="4">
        <f t="shared" si="5"/>
        <v>9593</v>
      </c>
      <c r="H4" s="4">
        <f t="shared" si="6"/>
        <v>7994</v>
      </c>
      <c r="I4" s="4">
        <f t="shared" si="7"/>
        <v>0</v>
      </c>
      <c r="J4" s="4">
        <f t="shared" si="8"/>
        <v>0</v>
      </c>
      <c r="O4">
        <v>0</v>
      </c>
      <c r="P4">
        <f>92*10.764</f>
        <v>990.2879999999999</v>
      </c>
      <c r="Q4">
        <f t="shared" si="9"/>
        <v>825.2399999999999</v>
      </c>
      <c r="R4" s="2">
        <v>9500000</v>
      </c>
      <c r="S4" s="2" t="s">
        <v>88</v>
      </c>
    </row>
    <row r="5" spans="1:19" x14ac:dyDescent="0.25">
      <c r="A5" s="4">
        <v>4</v>
      </c>
      <c r="B5" s="4">
        <f t="shared" si="0"/>
        <v>277.35239999999999</v>
      </c>
      <c r="C5" s="4">
        <f t="shared" si="1"/>
        <v>332.82288</v>
      </c>
      <c r="D5" s="4">
        <f t="shared" si="2"/>
        <v>399.38745599999999</v>
      </c>
      <c r="E5" s="5">
        <f t="shared" si="3"/>
        <v>3750000</v>
      </c>
      <c r="F5" s="4">
        <f t="shared" si="4"/>
        <v>13521</v>
      </c>
      <c r="G5" s="78">
        <f t="shared" ref="G5:G10" si="10">ROUND((E5/C5),0)</f>
        <v>11267</v>
      </c>
      <c r="H5" s="78">
        <f t="shared" ref="H5:H10" si="11">ROUND((E5/D5),0)</f>
        <v>9389</v>
      </c>
      <c r="I5" s="78">
        <f t="shared" ref="I5:I10" si="12">T5</f>
        <v>0</v>
      </c>
      <c r="J5" s="78">
        <f t="shared" ref="J5:J10" si="13">U5</f>
        <v>0</v>
      </c>
      <c r="K5" s="7"/>
      <c r="L5" s="7"/>
      <c r="M5" s="7"/>
      <c r="N5" s="7"/>
      <c r="O5" s="7">
        <v>0</v>
      </c>
      <c r="P5" s="7">
        <f>30.92*10.764</f>
        <v>332.82288</v>
      </c>
      <c r="Q5" s="7">
        <f t="shared" ref="Q5:Q10" si="14">P5/1.2</f>
        <v>277.35239999999999</v>
      </c>
      <c r="R5" s="79">
        <v>3750000</v>
      </c>
      <c r="S5" s="79" t="s">
        <v>91</v>
      </c>
    </row>
    <row r="6" spans="1:19" x14ac:dyDescent="0.25">
      <c r="A6" s="4">
        <v>5</v>
      </c>
      <c r="B6" s="4">
        <f t="shared" si="0"/>
        <v>270.71459999999996</v>
      </c>
      <c r="C6" s="4">
        <f t="shared" si="1"/>
        <v>324.85751999999997</v>
      </c>
      <c r="D6" s="4">
        <f t="shared" si="2"/>
        <v>389.82902399999995</v>
      </c>
      <c r="E6" s="5">
        <f t="shared" si="3"/>
        <v>3750000</v>
      </c>
      <c r="F6" s="4">
        <f t="shared" si="4"/>
        <v>13852</v>
      </c>
      <c r="G6" s="78">
        <f t="shared" si="10"/>
        <v>11544</v>
      </c>
      <c r="H6" s="78">
        <f t="shared" si="11"/>
        <v>9620</v>
      </c>
      <c r="I6" s="78">
        <f t="shared" si="12"/>
        <v>0</v>
      </c>
      <c r="J6" s="78">
        <f t="shared" si="13"/>
        <v>0</v>
      </c>
      <c r="K6" s="7"/>
      <c r="L6" s="7"/>
      <c r="M6" s="7"/>
      <c r="N6" s="7"/>
      <c r="O6" s="7">
        <v>0</v>
      </c>
      <c r="P6" s="7">
        <f>30.18*10.764</f>
        <v>324.85751999999997</v>
      </c>
      <c r="Q6" s="7">
        <f t="shared" si="14"/>
        <v>270.71459999999996</v>
      </c>
      <c r="R6" s="79">
        <v>3750000</v>
      </c>
      <c r="S6" s="79" t="s">
        <v>91</v>
      </c>
    </row>
    <row r="7" spans="1:19" x14ac:dyDescent="0.25">
      <c r="A7" s="4">
        <v>6</v>
      </c>
      <c r="B7" s="4">
        <f t="shared" si="0"/>
        <v>458.33333333333337</v>
      </c>
      <c r="C7" s="4">
        <f t="shared" si="1"/>
        <v>550</v>
      </c>
      <c r="D7" s="4">
        <f t="shared" si="2"/>
        <v>660</v>
      </c>
      <c r="E7" s="5">
        <f t="shared" si="3"/>
        <v>8000000</v>
      </c>
      <c r="F7" s="4">
        <f t="shared" si="4"/>
        <v>17455</v>
      </c>
      <c r="G7" s="78">
        <f t="shared" si="10"/>
        <v>14545</v>
      </c>
      <c r="H7" s="78">
        <f t="shared" si="11"/>
        <v>12121</v>
      </c>
      <c r="I7" s="78">
        <f t="shared" si="12"/>
        <v>0</v>
      </c>
      <c r="J7" s="78">
        <f t="shared" si="13"/>
        <v>0</v>
      </c>
      <c r="K7" s="7"/>
      <c r="L7" s="7"/>
      <c r="M7" s="7"/>
      <c r="N7" s="7"/>
      <c r="O7" s="7">
        <v>0</v>
      </c>
      <c r="P7" s="7">
        <v>550</v>
      </c>
      <c r="Q7" s="7">
        <f t="shared" si="14"/>
        <v>458.33333333333337</v>
      </c>
      <c r="R7" s="79">
        <v>8000000</v>
      </c>
      <c r="S7" s="2"/>
    </row>
    <row r="8" spans="1:19" x14ac:dyDescent="0.25">
      <c r="A8" s="4">
        <v>7</v>
      </c>
      <c r="B8" s="4">
        <f t="shared" si="0"/>
        <v>1041.6666666666667</v>
      </c>
      <c r="C8" s="4">
        <f t="shared" si="1"/>
        <v>1250</v>
      </c>
      <c r="D8" s="4">
        <f t="shared" si="2"/>
        <v>1500</v>
      </c>
      <c r="E8" s="5">
        <f t="shared" si="3"/>
        <v>15000000</v>
      </c>
      <c r="F8" s="4">
        <f t="shared" si="4"/>
        <v>14400</v>
      </c>
      <c r="G8" s="4">
        <f t="shared" si="10"/>
        <v>12000</v>
      </c>
      <c r="H8" s="4">
        <f t="shared" si="11"/>
        <v>10000</v>
      </c>
      <c r="I8" s="4">
        <f t="shared" si="12"/>
        <v>0</v>
      </c>
      <c r="J8" s="4">
        <f t="shared" si="13"/>
        <v>0</v>
      </c>
      <c r="O8">
        <v>1500</v>
      </c>
      <c r="P8">
        <f t="shared" ref="P8:P10" si="15">O8/1.2</f>
        <v>1250</v>
      </c>
      <c r="Q8">
        <f t="shared" si="14"/>
        <v>1041.6666666666667</v>
      </c>
      <c r="R8" s="2">
        <v>15000000</v>
      </c>
      <c r="S8" s="2"/>
    </row>
    <row r="9" spans="1:19" x14ac:dyDescent="0.25">
      <c r="A9" s="4">
        <v>8</v>
      </c>
      <c r="B9" s="4">
        <f t="shared" si="0"/>
        <v>972.22222222222229</v>
      </c>
      <c r="C9" s="4">
        <f t="shared" si="1"/>
        <v>1166.6666666666667</v>
      </c>
      <c r="D9" s="4">
        <f t="shared" si="2"/>
        <v>1400</v>
      </c>
      <c r="E9" s="5">
        <f t="shared" si="3"/>
        <v>16000000</v>
      </c>
      <c r="F9" s="4">
        <f t="shared" si="4"/>
        <v>16457</v>
      </c>
      <c r="G9" s="4">
        <f t="shared" si="10"/>
        <v>13714</v>
      </c>
      <c r="H9" s="4">
        <f t="shared" si="11"/>
        <v>11429</v>
      </c>
      <c r="I9" s="4">
        <f t="shared" si="12"/>
        <v>0</v>
      </c>
      <c r="J9" s="4">
        <f t="shared" si="13"/>
        <v>0</v>
      </c>
      <c r="O9">
        <v>1400</v>
      </c>
      <c r="P9">
        <f t="shared" si="15"/>
        <v>1166.6666666666667</v>
      </c>
      <c r="Q9">
        <f t="shared" si="14"/>
        <v>972.22222222222229</v>
      </c>
      <c r="R9" s="2">
        <v>16000000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10"/>
        <v>#DIV/0!</v>
      </c>
      <c r="H10" s="4" t="e">
        <f t="shared" si="11"/>
        <v>#DIV/0!</v>
      </c>
      <c r="I10" s="4">
        <f t="shared" si="12"/>
        <v>0</v>
      </c>
      <c r="J10" s="4">
        <f t="shared" si="13"/>
        <v>0</v>
      </c>
      <c r="O10">
        <v>0</v>
      </c>
      <c r="P10">
        <f t="shared" si="15"/>
        <v>0</v>
      </c>
      <c r="Q10">
        <f t="shared" si="14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6">O11/1.2</f>
        <v>0</v>
      </c>
      <c r="Q11">
        <f t="shared" ref="Q11:Q15" si="17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6"/>
        <v>0</v>
      </c>
      <c r="Q12">
        <f t="shared" si="17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6"/>
        <v>0</v>
      </c>
      <c r="Q13">
        <f t="shared" si="17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6"/>
        <v>0</v>
      </c>
      <c r="Q14">
        <f t="shared" si="17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6"/>
        <v>0</v>
      </c>
      <c r="Q15">
        <f t="shared" si="17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8">ROUND((E16/B16),0)</f>
        <v>#DIV/0!</v>
      </c>
      <c r="G16" s="4" t="e">
        <f t="shared" ref="G16" si="19">ROUND((E16/C16),0)</f>
        <v>#DIV/0!</v>
      </c>
      <c r="H16" s="4" t="e">
        <f t="shared" ref="H16" si="20">ROUND((E16/D16),0)</f>
        <v>#DIV/0!</v>
      </c>
      <c r="I16" s="4">
        <f t="shared" ref="I16" si="21">T16</f>
        <v>0</v>
      </c>
      <c r="J16" s="4">
        <f t="shared" ref="J16" si="22">U16</f>
        <v>0</v>
      </c>
      <c r="O16">
        <v>0</v>
      </c>
      <c r="P16">
        <f t="shared" ref="P16" si="23">O16/1.2</f>
        <v>0</v>
      </c>
      <c r="Q16">
        <f t="shared" ref="Q16" si="24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5">Q17</f>
        <v>0</v>
      </c>
      <c r="C17" s="4">
        <f t="shared" ref="C17:C21" si="26">B17*1.2</f>
        <v>0</v>
      </c>
      <c r="D17" s="4">
        <f t="shared" ref="D17:D21" si="27">C17*1.2</f>
        <v>0</v>
      </c>
      <c r="E17" s="5">
        <f t="shared" ref="E17:E21" si="28">R17</f>
        <v>0</v>
      </c>
      <c r="F17" s="4" t="e">
        <f t="shared" ref="F17" si="29">ROUND((E17/B17),0)</f>
        <v>#DIV/0!</v>
      </c>
      <c r="G17" s="4" t="e">
        <f t="shared" ref="G17" si="30">ROUND((E17/C17),0)</f>
        <v>#DIV/0!</v>
      </c>
      <c r="H17" s="4" t="e">
        <f t="shared" ref="H17" si="31">ROUND((E17/D17),0)</f>
        <v>#DIV/0!</v>
      </c>
      <c r="I17" s="4">
        <f t="shared" ref="I17" si="32">T17</f>
        <v>0</v>
      </c>
      <c r="J17" s="4">
        <f t="shared" ref="J17" si="33">U17</f>
        <v>0</v>
      </c>
      <c r="O17">
        <v>0</v>
      </c>
      <c r="P17">
        <f t="shared" ref="P17" si="34">O17/1.2</f>
        <v>0</v>
      </c>
      <c r="Q17">
        <f t="shared" ref="Q17" si="35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5"/>
        <v>0</v>
      </c>
      <c r="C18" s="4">
        <f t="shared" si="26"/>
        <v>0</v>
      </c>
      <c r="D18" s="4">
        <f t="shared" si="27"/>
        <v>0</v>
      </c>
      <c r="E18" s="5">
        <f t="shared" si="28"/>
        <v>0</v>
      </c>
      <c r="F18" s="4" t="e">
        <f t="shared" ref="F18:F21" si="36">ROUND((E18/B18),0)</f>
        <v>#DIV/0!</v>
      </c>
      <c r="G18" s="4" t="e">
        <f t="shared" ref="G18:G21" si="37">ROUND((E18/C18),0)</f>
        <v>#DIV/0!</v>
      </c>
      <c r="H18" s="4" t="e">
        <f t="shared" ref="H18:H21" si="38">ROUND((E18/D18),0)</f>
        <v>#DIV/0!</v>
      </c>
      <c r="I18" s="4">
        <f t="shared" ref="I18:J21" si="39">T18</f>
        <v>0</v>
      </c>
      <c r="J18" s="4">
        <f t="shared" si="39"/>
        <v>0</v>
      </c>
      <c r="O18">
        <v>0</v>
      </c>
      <c r="P18">
        <f t="shared" ref="P18" si="40">O18/1.2</f>
        <v>0</v>
      </c>
      <c r="Q18">
        <f t="shared" ref="Q18:Q21" si="41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5"/>
        <v>0</v>
      </c>
      <c r="C19" s="4">
        <f t="shared" si="26"/>
        <v>0</v>
      </c>
      <c r="D19" s="4">
        <f t="shared" si="27"/>
        <v>0</v>
      </c>
      <c r="E19" s="5">
        <f t="shared" si="28"/>
        <v>0</v>
      </c>
      <c r="F19" s="4" t="e">
        <f t="shared" si="36"/>
        <v>#DIV/0!</v>
      </c>
      <c r="G19" s="4" t="e">
        <f t="shared" si="37"/>
        <v>#DIV/0!</v>
      </c>
      <c r="H19" s="4" t="e">
        <f t="shared" si="38"/>
        <v>#DIV/0!</v>
      </c>
      <c r="I19" s="4">
        <f t="shared" si="39"/>
        <v>0</v>
      </c>
      <c r="J19" s="4">
        <f t="shared" si="39"/>
        <v>0</v>
      </c>
      <c r="O19">
        <v>0</v>
      </c>
      <c r="P19">
        <f>O19/1.2</f>
        <v>0</v>
      </c>
      <c r="Q19">
        <f t="shared" si="41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2">Q20</f>
        <v>0</v>
      </c>
      <c r="C20" s="4">
        <f t="shared" ref="C20" si="43">B20*1.2</f>
        <v>0</v>
      </c>
      <c r="D20" s="4">
        <f t="shared" ref="D20" si="44">C20*1.2</f>
        <v>0</v>
      </c>
      <c r="E20" s="5">
        <f t="shared" ref="E20" si="45">R20</f>
        <v>0</v>
      </c>
      <c r="F20" s="4" t="e">
        <f t="shared" ref="F20" si="46">ROUND((E20/B20),0)</f>
        <v>#DIV/0!</v>
      </c>
      <c r="G20" s="4" t="e">
        <f t="shared" ref="G20" si="47">ROUND((E20/C20),0)</f>
        <v>#DIV/0!</v>
      </c>
      <c r="H20" s="4" t="e">
        <f t="shared" ref="H20" si="48">ROUND((E20/D20),0)</f>
        <v>#DIV/0!</v>
      </c>
      <c r="I20" s="4">
        <f t="shared" ref="I20" si="49">T20</f>
        <v>0</v>
      </c>
      <c r="J20" s="4">
        <f t="shared" ref="J20" si="50">U20</f>
        <v>0</v>
      </c>
      <c r="O20">
        <v>0</v>
      </c>
      <c r="P20">
        <f t="shared" ref="P20" si="51">O20/1.2</f>
        <v>0</v>
      </c>
      <c r="Q20">
        <f t="shared" ref="Q20" si="52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5"/>
        <v>0</v>
      </c>
      <c r="C21" s="4">
        <f t="shared" si="26"/>
        <v>0</v>
      </c>
      <c r="D21" s="4">
        <f t="shared" si="27"/>
        <v>0</v>
      </c>
      <c r="E21" s="5">
        <f t="shared" si="28"/>
        <v>0</v>
      </c>
      <c r="F21" s="4" t="e">
        <f t="shared" si="36"/>
        <v>#DIV/0!</v>
      </c>
      <c r="G21" s="4" t="e">
        <f t="shared" si="37"/>
        <v>#DIV/0!</v>
      </c>
      <c r="H21" s="4" t="e">
        <f t="shared" si="38"/>
        <v>#DIV/0!</v>
      </c>
      <c r="I21" s="4">
        <f t="shared" si="39"/>
        <v>0</v>
      </c>
      <c r="J21" s="4">
        <f t="shared" si="39"/>
        <v>0</v>
      </c>
      <c r="O21">
        <v>0</v>
      </c>
      <c r="P21">
        <f>O21/1.2</f>
        <v>0</v>
      </c>
      <c r="Q21">
        <f t="shared" si="41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85</v>
      </c>
      <c r="F28" s="57" t="s">
        <v>71</v>
      </c>
      <c r="G28" s="57">
        <v>701</v>
      </c>
    </row>
    <row r="29" spans="1:19" s="10" customFormat="1" x14ac:dyDescent="0.25">
      <c r="C29" s="72" t="s">
        <v>1</v>
      </c>
      <c r="D29" s="72">
        <v>801000</v>
      </c>
      <c r="F29" s="57" t="s">
        <v>72</v>
      </c>
      <c r="G29" s="57">
        <v>744</v>
      </c>
      <c r="H29" s="10">
        <f>G29/G28</f>
        <v>1.0613409415121255</v>
      </c>
    </row>
    <row r="30" spans="1:19" s="10" customFormat="1" x14ac:dyDescent="0.25">
      <c r="F30" s="57" t="s">
        <v>73</v>
      </c>
      <c r="G30" s="57">
        <v>11500</v>
      </c>
    </row>
    <row r="31" spans="1:19" s="10" customFormat="1" x14ac:dyDescent="0.25">
      <c r="C31" s="75" t="s">
        <v>90</v>
      </c>
      <c r="D31" s="75"/>
      <c r="F31" s="75" t="s">
        <v>74</v>
      </c>
      <c r="G31" s="75">
        <f>G29*G30</f>
        <v>8556000</v>
      </c>
      <c r="H31" s="10">
        <f>G31/D29</f>
        <v>10.681647940074907</v>
      </c>
    </row>
    <row r="32" spans="1:19" s="10" customFormat="1" x14ac:dyDescent="0.25">
      <c r="C32" s="75" t="s">
        <v>72</v>
      </c>
      <c r="D32" s="75">
        <v>366</v>
      </c>
      <c r="F32" s="75" t="s">
        <v>24</v>
      </c>
      <c r="G32" s="75">
        <f>G31*90%</f>
        <v>7700400</v>
      </c>
    </row>
    <row r="33" spans="3:7" s="10" customFormat="1" x14ac:dyDescent="0.25">
      <c r="C33" s="75" t="s">
        <v>89</v>
      </c>
      <c r="D33" s="75">
        <v>11500</v>
      </c>
      <c r="F33" s="75" t="s">
        <v>25</v>
      </c>
      <c r="G33" s="75">
        <f>G31*80%</f>
        <v>6844800</v>
      </c>
    </row>
    <row r="34" spans="3:7" s="10" customFormat="1" x14ac:dyDescent="0.25">
      <c r="C34" s="75" t="s">
        <v>74</v>
      </c>
      <c r="D34" s="75">
        <f>D32*D33</f>
        <v>4209000</v>
      </c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2024-02-21T10:00:30Z</dcterms:modified>
</cp:coreProperties>
</file>