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wapnil Suhas Narwankar\"/>
    </mc:Choice>
  </mc:AlternateContent>
  <xr:revisionPtr revIDLastSave="0" documentId="13_ncr:1_{7C4BE94B-ABBE-4693-84DF-191B012CC75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8" i="4" l="1"/>
  <c r="R37" i="4"/>
  <c r="R35" i="4"/>
  <c r="R33" i="4"/>
  <c r="R34" i="4"/>
  <c r="R22" i="4"/>
  <c r="R23" i="4"/>
  <c r="R24" i="4"/>
  <c r="R25" i="4"/>
  <c r="R26" i="4"/>
  <c r="R27" i="4"/>
  <c r="R28" i="4"/>
  <c r="R29" i="4"/>
  <c r="R30" i="4"/>
  <c r="R31" i="4"/>
  <c r="R32" i="4"/>
  <c r="R21" i="4"/>
  <c r="Q4" i="4" l="1"/>
  <c r="P4" i="4"/>
  <c r="P3" i="4"/>
  <c r="Q3" i="4" s="1"/>
  <c r="Q2" i="4"/>
  <c r="P8" i="4"/>
  <c r="P7" i="4"/>
  <c r="I21" i="4"/>
  <c r="J19" i="4"/>
  <c r="Q12" i="4" l="1"/>
  <c r="P12" i="4"/>
  <c r="P11" i="4"/>
  <c r="Q11" i="4" s="1"/>
  <c r="Q10" i="4"/>
  <c r="P10" i="4"/>
  <c r="P9" i="4"/>
  <c r="Q9" i="4" s="1"/>
  <c r="Q8" i="4"/>
  <c r="Q7" i="4"/>
  <c r="P6" i="4"/>
  <c r="Q5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<sst xmlns="http://schemas.openxmlformats.org/spreadsheetml/2006/main" count="27" uniqueCount="24">
  <si>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</si>
  <si>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</si>
  <si>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</si>
  <si>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</si>
  <si>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</si>
  <si>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</si>
  <si>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</si>
  <si>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</si>
  <si>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</si>
  <si>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</si>
  <si>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</si>
  <si>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</si>
  <si>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</si>
  <si>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42, 4th Floor, Building No. 12, “Kaveri Co-op. Hsg. Soc. Ltd.”, Kalpataru Kamdhenu Complex, Hari Om Nagar, Mulund (East)</t>
  </si>
  <si>
    <t>ca</t>
  </si>
  <si>
    <t>bua</t>
  </si>
  <si>
    <t>fmv</t>
  </si>
  <si>
    <t>yoc - 2007</t>
  </si>
  <si>
    <t>rate on ca</t>
  </si>
  <si>
    <t>31.12.20</t>
  </si>
  <si>
    <t>08.09.21</t>
  </si>
  <si>
    <t>mca</t>
  </si>
  <si>
    <t>db</t>
  </si>
  <si>
    <t>18000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</si>
</sst>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right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97561</xdr:colOff>
      <xdr:row>44</xdr:row>
      <xdr:rowOff>86843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55E743-F3CA-409B-8748-2CF495A1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556761" cy="8011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192569</xdr:colOff>
      <xdr:row>43</xdr:row>
      <xdr:rowOff>20123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BA3A3-DFEE-4B27-8BCD-9CB474CA5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22969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582638</xdr:colOff>
      <xdr:row>54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5BDA8-E817-4DBC-9C3B-F40551F1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555438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5974</xdr:colOff>
      <xdr:row>0</xdr:row>
      <xdr:rowOff>5975</xdr:rowOff>
    </xdr:from>
    <xdr:to>
      <xdr:col>24</xdr:col>
      <xdr:colOff>400049</xdr:colOff>
      <xdr:row>41</xdr:row>
      <xdr:rowOff>76200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8A4E782-95DE-4126-A64D-0B35DF7A020D}"/>
            </a:ext>
          </a:extLst>
        </xdr:cNvPr>
        <xdr:cNvGrpSpPr>
          <a:grpSpLocks/>
        </xdr:cNvGrpSpPr>
      </xdr:nvGrpSpPr>
      <xdr:grpSpPr>
        <a:xfrm>
          <a:off x="3636680" y="5975"/>
          <a:ext cx="11286193" cy="7880725"/>
          <a:chOff x="5975" y="5975"/>
          <a:chExt cx="5092700" cy="2958465"/>
        </a:xfrm>
      </xdr:grpSpPr>
      <xdr:pic>
        <xdr:nvPicPr>
          <xdr:cNvPr id="3" name="Image 454">
            <a:extLst>
              <a:ext uri="{FF2B5EF4-FFF2-40B4-BE49-F238E27FC236}">
                <a16:creationId xmlns:a16="http://schemas.microsoft.com/office/drawing/2014/main" id="{AAD7CCA0-949A-4DB8-A9C3-EA68CCA76E98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4357" y="15881"/>
            <a:ext cx="5077967" cy="2942081"/>
          </a:xfrm>
          <a:prstGeom prst="rect">
            <a:avLst/>
          </a:prstGeom>
        </xdr:spPr>
      </xdr:pic>
      <xdr:sp macro="" textlink="">
        <xdr:nvSpPr>
          <xdr:cNvPr id="4" name="Graphic 455">
            <a:extLst>
              <a:ext uri="{FF2B5EF4-FFF2-40B4-BE49-F238E27FC236}">
                <a16:creationId xmlns:a16="http://schemas.microsoft.com/office/drawing/2014/main" id="{2E98759F-A2EF-4FCD-A51A-B673A2E67AEC}"/>
              </a:ext>
            </a:extLst>
          </xdr:cNvPr>
          <xdr:cNvSpPr/>
        </xdr:nvSpPr>
        <xdr:spPr>
          <a:xfrm>
            <a:off x="5975" y="5975"/>
            <a:ext cx="5092700" cy="2958465"/>
          </a:xfrm>
          <a:custGeom>
            <a:avLst/>
            <a:gdLst/>
            <a:ahLst/>
            <a:cxnLst/>
            <a:rect l="l" t="t" r="r" b="b"/>
            <a:pathLst>
              <a:path w="5092700" h="2958465">
                <a:moveTo>
                  <a:pt x="0" y="0"/>
                </a:moveTo>
                <a:lnTo>
                  <a:pt x="5092446" y="0"/>
                </a:lnTo>
                <a:lnTo>
                  <a:pt x="5092446" y="2958083"/>
                </a:lnTo>
                <a:lnTo>
                  <a:pt x="0" y="2958083"/>
                </a:lnTo>
                <a:lnTo>
                  <a:pt x="0" y="0"/>
                </a:lnTo>
                <a:close/>
              </a:path>
            </a:pathLst>
          </a:custGeom>
          <a:ln w="11950">
            <a:solidFill>
              <a:srgbClr val="000000"/>
            </a:solidFill>
            <a:prstDash val="solid"/>
          </a:ln>
        </xdr:spPr>
        <xdr:txBody>
          <a:bodyPr wrap="square" lIns="0" tIns="0" rIns="0" bIns="0" rtlCol="0">
            <a:prstTxWarp prst="textNoShape">
              <a:avLst/>
            </a:prstTxWarp>
            <a:noAutofit/>
          </a:bodyPr>
          <a:lstStyle/>
          <a:p>
            <a:endParaRPr lang="en-IN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5974</xdr:colOff>
      <xdr:row>1</xdr:row>
      <xdr:rowOff>5974</xdr:rowOff>
    </xdr:from>
    <xdr:to>
      <xdr:col>16</xdr:col>
      <xdr:colOff>342899</xdr:colOff>
      <xdr:row>36</xdr:row>
      <xdr:rowOff>133349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A901707-F030-48BA-988F-CD592D73CED1}"/>
            </a:ext>
          </a:extLst>
        </xdr:cNvPr>
        <xdr:cNvGrpSpPr>
          <a:grpSpLocks/>
        </xdr:cNvGrpSpPr>
      </xdr:nvGrpSpPr>
      <xdr:grpSpPr>
        <a:xfrm>
          <a:off x="615574" y="196474"/>
          <a:ext cx="9480925" cy="6794875"/>
          <a:chOff x="5975" y="5975"/>
          <a:chExt cx="5092700" cy="2957830"/>
        </a:xfrm>
      </xdr:grpSpPr>
      <xdr:pic>
        <xdr:nvPicPr>
          <xdr:cNvPr id="3" name="Image 457">
            <a:extLst>
              <a:ext uri="{FF2B5EF4-FFF2-40B4-BE49-F238E27FC236}">
                <a16:creationId xmlns:a16="http://schemas.microsoft.com/office/drawing/2014/main" id="{0C41A5F7-F727-42F3-B2BE-8D10FC41534D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2071" y="12071"/>
            <a:ext cx="5080253" cy="2945129"/>
          </a:xfrm>
          <a:prstGeom prst="rect">
            <a:avLst/>
          </a:prstGeom>
        </xdr:spPr>
      </xdr:pic>
      <xdr:sp macro="" textlink="">
        <xdr:nvSpPr>
          <xdr:cNvPr id="4" name="Graphic 458">
            <a:extLst>
              <a:ext uri="{FF2B5EF4-FFF2-40B4-BE49-F238E27FC236}">
                <a16:creationId xmlns:a16="http://schemas.microsoft.com/office/drawing/2014/main" id="{2553BFBD-D110-4193-A3D8-C4F05B1B69C4}"/>
              </a:ext>
            </a:extLst>
          </xdr:cNvPr>
          <xdr:cNvSpPr/>
        </xdr:nvSpPr>
        <xdr:spPr>
          <a:xfrm>
            <a:off x="5975" y="5975"/>
            <a:ext cx="5092700" cy="2957830"/>
          </a:xfrm>
          <a:custGeom>
            <a:avLst/>
            <a:gdLst/>
            <a:ahLst/>
            <a:cxnLst/>
            <a:rect l="l" t="t" r="r" b="b"/>
            <a:pathLst>
              <a:path w="5092700" h="2957830">
                <a:moveTo>
                  <a:pt x="0" y="0"/>
                </a:moveTo>
                <a:lnTo>
                  <a:pt x="5092446" y="0"/>
                </a:lnTo>
                <a:lnTo>
                  <a:pt x="5092446" y="2957322"/>
                </a:lnTo>
                <a:lnTo>
                  <a:pt x="0" y="2957322"/>
                </a:lnTo>
                <a:lnTo>
                  <a:pt x="0" y="0"/>
                </a:lnTo>
                <a:close/>
              </a:path>
            </a:pathLst>
          </a:custGeom>
          <a:ln w="11950">
            <a:solidFill>
              <a:srgbClr val="000000"/>
            </a:solidFill>
            <a:prstDash val="solid"/>
          </a:ln>
        </xdr:spPr>
        <xdr:txBody>
          <a:bodyPr wrap="square" lIns="0" tIns="0" rIns="0" bIns="0" rtlCol="0">
            <a:prstTxWarp prst="textNoShape">
              <a:avLst/>
            </a:prstTxWarp>
            <a:noAutofit/>
          </a:bodyPr>
          <a:lstStyle/>
          <a:p>
            <a:endParaRPr lang="en-IN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773.33333333333337</v>
      </c>
      <c r="C2" s="4">
        <f>B2*1.2</f>
        <v>928</v>
      </c>
      <c r="D2" s="4">
        <f t="shared" ref="D2:D13" si="2">C2*1.2</f>
        <v>1113.5999999999999</v>
      </c>
      <c r="E2" s="5">
        <f t="shared" ref="E2:E13" si="3">R2</f>
        <v>25000000</v>
      </c>
      <c r="F2" s="10">
        <f t="shared" ref="F2:F13" si="4">ROUND((E2/B2),0)</f>
        <v>32328</v>
      </c>
      <c r="G2" s="10">
        <f t="shared" ref="G2:G13" si="5">ROUND((E2/C2),0)</f>
        <v>26940</v>
      </c>
      <c r="H2" s="10">
        <f t="shared" ref="H2:H13" si="6">ROUND((E2/D2),0)</f>
        <v>22450</v>
      </c>
      <c r="I2" s="4" t="e">
        <f>#REF!</f>
        <v>#REF!</v>
      </c>
      <c r="J2" s="4">
        <f t="shared" ref="J2:J13" si="7">S2</f>
        <v>0</v>
      </c>
      <c r="O2">
        <v>0</v>
      </c>
      <c r="P2">
        <v>928</v>
      </c>
      <c r="Q2">
        <f t="shared" ref="Q2:Q4" si="8">P2/1.2</f>
        <v>773.33333333333337</v>
      </c>
      <c r="R2" s="2">
        <v>25000000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0</v>
      </c>
      <c r="C3" s="4">
        <f t="shared" ref="C3:C15" si="9">B3*1.2</f>
        <v>0</v>
      </c>
      <c r="D3" s="4">
        <f t="shared" si="2"/>
        <v>0</v>
      </c>
      <c r="E3" s="5">
        <f t="shared" si="3"/>
        <v>0</v>
      </c>
      <c r="F3" s="10" t="e">
        <f t="shared" si="4"/>
        <v>#DIV/0!</v>
      </c>
      <c r="G3" s="10" t="e">
        <f t="shared" si="5"/>
        <v>#DIV/0!</v>
      </c>
      <c r="H3" s="10" t="e">
        <f t="shared" si="6"/>
        <v>#DIV/0!</v>
      </c>
      <c r="I3" s="10" t="e">
        <f>#REF!</f>
        <v>#REF!</v>
      </c>
      <c r="J3" s="4">
        <f t="shared" si="7"/>
        <v>0</v>
      </c>
      <c r="O3">
        <v>0</v>
      </c>
      <c r="P3">
        <f t="shared" ref="P3:P4" si="10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si="9"/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721.66666666666674</v>
      </c>
      <c r="C5" s="4">
        <f t="shared" si="9"/>
        <v>866.00000000000011</v>
      </c>
      <c r="D5" s="4">
        <f t="shared" si="2"/>
        <v>1039.2</v>
      </c>
      <c r="E5" s="5">
        <f t="shared" si="3"/>
        <v>16900000</v>
      </c>
      <c r="F5" s="15">
        <f t="shared" si="4"/>
        <v>23418</v>
      </c>
      <c r="G5" s="10">
        <f t="shared" si="5"/>
        <v>19515</v>
      </c>
      <c r="H5" s="10">
        <f t="shared" si="6"/>
        <v>16263</v>
      </c>
      <c r="I5" s="10" t="e">
        <f>#REF!</f>
        <v>#REF!</v>
      </c>
      <c r="J5" s="4">
        <f t="shared" si="7"/>
        <v>0</v>
      </c>
      <c r="O5">
        <v>0</v>
      </c>
      <c r="P5">
        <v>866</v>
      </c>
      <c r="Q5">
        <f t="shared" ref="Q5:Q12" si="11">P5/1.2</f>
        <v>721.66666666666674</v>
      </c>
      <c r="R5" s="2">
        <v>16900000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625</v>
      </c>
      <c r="C6" s="4">
        <f t="shared" si="9"/>
        <v>750</v>
      </c>
      <c r="D6" s="4">
        <f t="shared" si="2"/>
        <v>900</v>
      </c>
      <c r="E6" s="5">
        <f t="shared" si="3"/>
        <v>15000000</v>
      </c>
      <c r="F6" s="15">
        <f t="shared" si="4"/>
        <v>24000</v>
      </c>
      <c r="G6" s="10">
        <f t="shared" si="5"/>
        <v>20000</v>
      </c>
      <c r="H6" s="10">
        <f t="shared" si="6"/>
        <v>16667</v>
      </c>
      <c r="I6" s="10" t="e">
        <f>#REF!</f>
        <v>#REF!</v>
      </c>
      <c r="J6" s="4">
        <f t="shared" si="7"/>
        <v>0</v>
      </c>
      <c r="O6">
        <v>0</v>
      </c>
      <c r="P6">
        <f t="shared" ref="P6:P12" si="12">O6/1.2</f>
        <v>0</v>
      </c>
      <c r="Q6">
        <v>625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437.46690000000001</v>
      </c>
      <c r="C7" s="4">
        <f t="shared" si="9"/>
        <v>524.96028000000001</v>
      </c>
      <c r="D7" s="4">
        <f t="shared" si="2"/>
        <v>629.95233599999995</v>
      </c>
      <c r="E7" s="5">
        <f t="shared" si="3"/>
        <v>9750000</v>
      </c>
      <c r="F7" s="10">
        <f t="shared" si="4"/>
        <v>22287</v>
      </c>
      <c r="G7" s="10">
        <f t="shared" si="5"/>
        <v>18573</v>
      </c>
      <c r="H7" s="10">
        <f t="shared" si="6"/>
        <v>15477</v>
      </c>
      <c r="I7" s="10" t="e">
        <f>#REF!</f>
        <v>#REF!</v>
      </c>
      <c r="J7" s="4" t="str">
        <f t="shared" si="7"/>
        <v>31.12.20</v>
      </c>
      <c r="O7">
        <v>0</v>
      </c>
      <c r="P7">
        <f>48.77*10.764</f>
        <v>524.96028000000001</v>
      </c>
      <c r="Q7">
        <f t="shared" si="11"/>
        <v>437.46690000000001</v>
      </c>
      <c r="R7" s="2">
        <v>9750000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708.27119999999991</v>
      </c>
      <c r="C8" s="4">
        <f t="shared" si="9"/>
        <v>849.92543999999987</v>
      </c>
      <c r="D8" s="4">
        <f t="shared" si="2"/>
        <v>1019.9105279999998</v>
      </c>
      <c r="E8" s="5">
        <f t="shared" si="3"/>
        <v>15450000</v>
      </c>
      <c r="F8" s="10">
        <f t="shared" si="4"/>
        <v>21814</v>
      </c>
      <c r="G8" s="10">
        <f t="shared" si="5"/>
        <v>18178</v>
      </c>
      <c r="H8" s="10">
        <f t="shared" si="6"/>
        <v>15148</v>
      </c>
      <c r="I8" s="10" t="e">
        <f>#REF!</f>
        <v>#REF!</v>
      </c>
      <c r="J8" s="4" t="str">
        <f t="shared" si="7"/>
        <v>08.09.21</v>
      </c>
      <c r="O8">
        <v>0</v>
      </c>
      <c r="P8">
        <f>78.96*10.764</f>
        <v>849.92543999999987</v>
      </c>
      <c r="Q8">
        <f t="shared" si="11"/>
        <v>708.27119999999991</v>
      </c>
      <c r="R8" s="2">
        <v>15450000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10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10" t="e">
        <f t="shared" si="18"/>
        <v>#DIV/0!</v>
      </c>
      <c r="H15" s="10" t="e">
        <f t="shared" si="19"/>
        <v>#DIV/0!</v>
      </c>
      <c r="I15" s="10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F16" s="8"/>
      <c r="G16" s="8"/>
      <c r="H16" s="8"/>
      <c r="I16" s="8"/>
    </row>
    <row r="17" spans="6:24" x14ac:dyDescent="0.25">
      <c r="F17" s="8"/>
      <c r="G17" s="8"/>
      <c r="H17" s="8"/>
      <c r="I17" s="8" t="s">
        <v>13</v>
      </c>
    </row>
    <row r="18" spans="6:24" x14ac:dyDescent="0.25">
      <c r="H18" t="s">
        <v>14</v>
      </c>
      <c r="I18">
        <v>766</v>
      </c>
    </row>
    <row r="19" spans="6:24" x14ac:dyDescent="0.25">
      <c r="H19" t="s">
        <v>15</v>
      </c>
      <c r="I19">
        <v>919</v>
      </c>
      <c r="J19">
        <f>I19/I18</f>
        <v>1.1997389033942558</v>
      </c>
    </row>
    <row r="20" spans="6:24" x14ac:dyDescent="0.25">
      <c r="H20" t="s">
        <v>18</v>
      </c>
      <c r="I20">
        <v>23500</v>
      </c>
      <c r="P20" t="s">
        <v>21</v>
      </c>
    </row>
    <row r="21" spans="6:24" x14ac:dyDescent="0.25">
      <c r="H21" t="s">
        <v>16</v>
      </c>
      <c r="I21">
        <f>I20*I18</f>
        <v>18001000</v>
      </c>
      <c r="P21">
        <v>17.87</v>
      </c>
      <c r="Q21">
        <v>10.38</v>
      </c>
      <c r="R21">
        <f>Q21*P21</f>
        <v>185.49060000000003</v>
      </c>
    </row>
    <row r="22" spans="6:24" x14ac:dyDescent="0.25">
      <c r="G22" s="6"/>
      <c r="H22" s="6"/>
      <c r="P22">
        <v>5.33</v>
      </c>
      <c r="Q22">
        <v>8.3699999999999992</v>
      </c>
      <c r="R22">
        <f t="shared" ref="R22:R34" si="23">Q22*P22</f>
        <v>44.612099999999998</v>
      </c>
    </row>
    <row r="23" spans="6:24" x14ac:dyDescent="0.25">
      <c r="P23">
        <v>7.04</v>
      </c>
      <c r="Q23">
        <v>11.25</v>
      </c>
      <c r="R23">
        <f t="shared" si="23"/>
        <v>79.2</v>
      </c>
    </row>
    <row r="24" spans="6:24" x14ac:dyDescent="0.25">
      <c r="P24" s="11">
        <v>8.1</v>
      </c>
      <c r="Q24" s="11">
        <v>4.0999999999999996</v>
      </c>
      <c r="R24">
        <f t="shared" si="23"/>
        <v>33.209999999999994</v>
      </c>
      <c r="T24" s="11"/>
      <c r="U24" s="11"/>
      <c r="V24" s="11"/>
      <c r="W24" s="11"/>
      <c r="X24" s="11"/>
    </row>
    <row r="25" spans="6:24" x14ac:dyDescent="0.25">
      <c r="H25" t="s">
        <v>17</v>
      </c>
      <c r="P25" s="11">
        <v>9.26</v>
      </c>
      <c r="Q25" s="14">
        <v>3.58</v>
      </c>
      <c r="R25">
        <f t="shared" si="23"/>
        <v>33.150799999999997</v>
      </c>
      <c r="T25" s="13"/>
      <c r="U25" s="13"/>
      <c r="V25" s="11"/>
      <c r="W25" s="11"/>
      <c r="X25" s="11"/>
    </row>
    <row r="26" spans="6:24" x14ac:dyDescent="0.25">
      <c r="H26" t="s">
        <v>23</v>
      </c>
      <c r="P26" s="11">
        <v>3.54</v>
      </c>
      <c r="Q26" s="11">
        <v>13.82</v>
      </c>
      <c r="R26">
        <f t="shared" si="23"/>
        <v>48.922800000000002</v>
      </c>
      <c r="T26" s="11"/>
      <c r="U26" s="11"/>
      <c r="V26" s="11"/>
      <c r="W26" s="11"/>
      <c r="X26" s="11"/>
    </row>
    <row r="27" spans="6:24" x14ac:dyDescent="0.25">
      <c r="P27" s="11">
        <v>4.3</v>
      </c>
      <c r="Q27" s="11">
        <v>5.35</v>
      </c>
      <c r="R27">
        <f t="shared" si="23"/>
        <v>23.004999999999999</v>
      </c>
      <c r="T27" s="11"/>
      <c r="U27" s="11"/>
      <c r="V27" s="11"/>
      <c r="W27" s="11"/>
      <c r="X27" s="11"/>
    </row>
    <row r="28" spans="6:24" x14ac:dyDescent="0.25">
      <c r="P28" s="11">
        <v>5.43</v>
      </c>
      <c r="Q28" s="11">
        <v>5.86</v>
      </c>
      <c r="R28">
        <f t="shared" si="23"/>
        <v>31.819800000000001</v>
      </c>
      <c r="T28" s="12"/>
      <c r="U28" s="12"/>
      <c r="V28" s="11"/>
      <c r="W28" s="11"/>
      <c r="X28" s="11"/>
    </row>
    <row r="29" spans="6:24" x14ac:dyDescent="0.25">
      <c r="P29" s="11">
        <v>9.73</v>
      </c>
      <c r="Q29" s="11">
        <v>12.11</v>
      </c>
      <c r="R29">
        <f t="shared" si="23"/>
        <v>117.83029999999999</v>
      </c>
      <c r="T29" s="11"/>
      <c r="U29" s="11"/>
      <c r="V29" s="11"/>
      <c r="W29" s="11"/>
      <c r="X29" s="11"/>
    </row>
    <row r="30" spans="6:24" x14ac:dyDescent="0.25">
      <c r="P30" s="11">
        <v>10.199999999999999</v>
      </c>
      <c r="Q30" s="11">
        <v>18.03</v>
      </c>
      <c r="R30">
        <f t="shared" si="23"/>
        <v>183.90600000000001</v>
      </c>
      <c r="T30" s="11"/>
      <c r="U30" s="11"/>
      <c r="V30" s="11"/>
      <c r="W30" s="11"/>
      <c r="X30" s="11"/>
    </row>
    <row r="31" spans="6:24" x14ac:dyDescent="0.25">
      <c r="P31" s="11">
        <v>0</v>
      </c>
      <c r="Q31" s="11">
        <v>4.1399999999999997</v>
      </c>
      <c r="R31">
        <f t="shared" si="23"/>
        <v>0</v>
      </c>
      <c r="T31" s="11"/>
      <c r="U31" s="11"/>
      <c r="V31" s="11"/>
      <c r="W31" s="11"/>
      <c r="X31" s="11"/>
    </row>
    <row r="32" spans="6:24" x14ac:dyDescent="0.25">
      <c r="P32" s="11">
        <v>13.37</v>
      </c>
      <c r="Q32" s="11">
        <v>4.46</v>
      </c>
      <c r="R32">
        <f t="shared" si="23"/>
        <v>59.630199999999995</v>
      </c>
      <c r="S32" s="6"/>
      <c r="T32" s="11"/>
      <c r="U32" s="11"/>
      <c r="V32" s="11"/>
      <c r="W32" s="11"/>
      <c r="X32" s="11"/>
    </row>
    <row r="33" spans="15:24" x14ac:dyDescent="0.25">
      <c r="P33" s="11"/>
      <c r="Q33" s="11"/>
      <c r="R33" s="11">
        <f>SUM(R21:R32)</f>
        <v>840.77760000000001</v>
      </c>
      <c r="S33" s="6"/>
      <c r="T33" s="11"/>
      <c r="U33" s="11"/>
      <c r="V33" s="11"/>
      <c r="W33" s="11"/>
      <c r="X33" s="11"/>
    </row>
    <row r="34" spans="15:24" x14ac:dyDescent="0.25">
      <c r="O34" t="s">
        <v>22</v>
      </c>
      <c r="P34" s="11">
        <v>7.97</v>
      </c>
      <c r="Q34" s="11">
        <v>4.1399999999999997</v>
      </c>
      <c r="R34">
        <f t="shared" si="23"/>
        <v>32.995799999999996</v>
      </c>
    </row>
    <row r="35" spans="15:24" x14ac:dyDescent="0.25">
      <c r="Q35" s="11"/>
      <c r="R35" s="12">
        <f>R34+R33</f>
        <v>873.77340000000004</v>
      </c>
      <c r="T35" s="6"/>
    </row>
    <row r="36" spans="15:24" x14ac:dyDescent="0.25">
      <c r="P36" s="11"/>
      <c r="Q36" s="11"/>
      <c r="R36" s="11">
        <v>23500</v>
      </c>
      <c r="S36" s="6"/>
    </row>
    <row r="37" spans="15:24" x14ac:dyDescent="0.25">
      <c r="R37">
        <f>R36*R35</f>
        <v>20533674.900000002</v>
      </c>
    </row>
    <row r="38" spans="15:24" x14ac:dyDescent="0.25">
      <c r="R38">
        <f>R37/766</f>
        <v>26806.364099216713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2024-03-05T06:37:47Z</dcterms:modified>
</cp:coreProperties>
</file>