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Tulsi Vasundhara\"/>
    </mc:Choice>
  </mc:AlternateContent>
  <bookViews>
    <workbookView xWindow="0" yWindow="0" windowWidth="15360" windowHeight="7755" tabRatio="451"/>
  </bookViews>
  <sheets>
    <sheet name="Tulsi Vasundhara" sheetId="110" r:id="rId1"/>
    <sheet name="RERA" sheetId="73" r:id="rId2"/>
    <sheet name="Floor Plan" sheetId="111" r:id="rId3"/>
    <sheet name="IGR" sheetId="115" r:id="rId4"/>
    <sheet name="Listing1" sheetId="118" r:id="rId5"/>
    <sheet name="Listing2" sheetId="117" r:id="rId6"/>
    <sheet name="Listing3" sheetId="119" r:id="rId7"/>
    <sheet name="Listing4" sheetId="120" r:id="rId8"/>
  </sheets>
  <definedNames>
    <definedName name="_xlnm._FilterDatabase" localSheetId="1" hidden="1">RERA!#REF!</definedName>
    <definedName name="_xlnm._FilterDatabase" localSheetId="0" hidden="1">'Tulsi Vasundhara'!#REF!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3" i="110" l="1"/>
  <c r="G34" i="110"/>
  <c r="G35" i="110"/>
  <c r="G36" i="110"/>
  <c r="G37" i="110"/>
  <c r="G38" i="110"/>
  <c r="G39" i="110"/>
  <c r="G40" i="110"/>
  <c r="G41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2" i="110"/>
  <c r="I43" i="110"/>
  <c r="G63" i="110"/>
  <c r="H63" i="110" s="1"/>
  <c r="G62" i="110"/>
  <c r="H62" i="110" s="1"/>
  <c r="F24" i="115" l="1"/>
  <c r="I41" i="110"/>
  <c r="L41" i="110" s="1"/>
  <c r="I38" i="110"/>
  <c r="L38" i="110" s="1"/>
  <c r="I39" i="110"/>
  <c r="K39" i="110" s="1"/>
  <c r="I40" i="110"/>
  <c r="K40" i="110" s="1"/>
  <c r="I29" i="110"/>
  <c r="I30" i="110"/>
  <c r="I31" i="110"/>
  <c r="L31" i="110" s="1"/>
  <c r="I32" i="110"/>
  <c r="K32" i="110" s="1"/>
  <c r="I33" i="110"/>
  <c r="J33" i="110" s="1"/>
  <c r="I34" i="110"/>
  <c r="J34" i="110" s="1"/>
  <c r="I35" i="110"/>
  <c r="K35" i="110" s="1"/>
  <c r="I36" i="110"/>
  <c r="K36" i="110" s="1"/>
  <c r="I37" i="110"/>
  <c r="K37" i="110" s="1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3" i="110"/>
  <c r="I4" i="110"/>
  <c r="I5" i="110"/>
  <c r="I6" i="110"/>
  <c r="I7" i="110"/>
  <c r="I8" i="110"/>
  <c r="I9" i="110"/>
  <c r="I10" i="110"/>
  <c r="I11" i="110"/>
  <c r="I12" i="110"/>
  <c r="I13" i="110"/>
  <c r="I14" i="110"/>
  <c r="I15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47" i="110"/>
  <c r="I2" i="110"/>
  <c r="E42" i="110"/>
  <c r="J32" i="110" l="1"/>
  <c r="K38" i="110"/>
  <c r="L34" i="110"/>
  <c r="J38" i="110"/>
  <c r="L37" i="110"/>
  <c r="J41" i="110"/>
  <c r="J37" i="110"/>
  <c r="K41" i="110"/>
  <c r="L40" i="110"/>
  <c r="L36" i="110"/>
  <c r="J40" i="110"/>
  <c r="J36" i="110"/>
  <c r="L39" i="110"/>
  <c r="L35" i="110"/>
  <c r="J39" i="110"/>
  <c r="J35" i="110"/>
  <c r="J31" i="110"/>
  <c r="K34" i="110"/>
  <c r="L33" i="110"/>
  <c r="K31" i="110"/>
  <c r="K33" i="110"/>
  <c r="L32" i="110"/>
  <c r="J29" i="110"/>
  <c r="J25" i="110"/>
  <c r="J30" i="110"/>
  <c r="K30" i="110"/>
  <c r="L30" i="110"/>
  <c r="K28" i="110"/>
  <c r="L28" i="110"/>
  <c r="J28" i="110"/>
  <c r="J26" i="110"/>
  <c r="L26" i="110"/>
  <c r="K26" i="110"/>
  <c r="L29" i="110"/>
  <c r="K29" i="110"/>
  <c r="O4" i="115"/>
  <c r="AA17" i="73"/>
  <c r="AA16" i="73"/>
  <c r="K25" i="110" l="1"/>
  <c r="L25" i="110"/>
  <c r="J24" i="110"/>
  <c r="K24" i="110"/>
  <c r="L24" i="110"/>
  <c r="L27" i="110"/>
  <c r="K27" i="110"/>
  <c r="J27" i="110"/>
  <c r="X17" i="73"/>
  <c r="X16" i="73"/>
  <c r="N2" i="110" l="1"/>
  <c r="O2" i="110" s="1"/>
  <c r="P2" i="110" s="1"/>
  <c r="P4" i="115" l="1"/>
  <c r="G42" i="110"/>
  <c r="G43" i="110" s="1"/>
  <c r="J2" i="110" l="1"/>
  <c r="L2" i="110"/>
  <c r="K2" i="110"/>
  <c r="L3" i="110" l="1"/>
  <c r="K3" i="110"/>
  <c r="J3" i="110"/>
  <c r="J4" i="110" l="1"/>
  <c r="L4" i="110"/>
  <c r="K4" i="110"/>
  <c r="L5" i="110" l="1"/>
  <c r="K5" i="110"/>
  <c r="J5" i="110"/>
  <c r="L6" i="110" l="1"/>
  <c r="J6" i="110"/>
  <c r="K6" i="110"/>
  <c r="L7" i="110" l="1"/>
  <c r="K7" i="110"/>
  <c r="J7" i="110"/>
  <c r="L8" i="110" l="1"/>
  <c r="J8" i="110"/>
  <c r="K8" i="110"/>
  <c r="L9" i="110" l="1"/>
  <c r="K9" i="110"/>
  <c r="J9" i="110"/>
  <c r="L13" i="110" l="1"/>
  <c r="L10" i="110"/>
  <c r="J10" i="110"/>
  <c r="K10" i="110"/>
  <c r="K13" i="110" l="1"/>
  <c r="J13" i="110"/>
  <c r="L11" i="110"/>
  <c r="K11" i="110"/>
  <c r="J11" i="110"/>
  <c r="L14" i="110" l="1"/>
  <c r="K14" i="110"/>
  <c r="J14" i="110"/>
  <c r="J15" i="110" l="1"/>
  <c r="L15" i="110"/>
  <c r="K15" i="110"/>
  <c r="L12" i="110"/>
  <c r="J12" i="110"/>
  <c r="K12" i="110"/>
  <c r="K16" i="110" l="1"/>
  <c r="L16" i="110"/>
  <c r="J16" i="110"/>
  <c r="K17" i="110" l="1"/>
  <c r="L17" i="110"/>
  <c r="J17" i="110"/>
  <c r="K18" i="110" l="1"/>
  <c r="L18" i="110"/>
  <c r="J18" i="110"/>
  <c r="L19" i="110" l="1"/>
  <c r="K19" i="110"/>
  <c r="J19" i="110"/>
  <c r="L20" i="110" l="1"/>
  <c r="K20" i="110"/>
  <c r="J20" i="110"/>
  <c r="J21" i="110" l="1"/>
  <c r="K21" i="110"/>
  <c r="L21" i="110"/>
  <c r="J22" i="110" l="1"/>
  <c r="K22" i="110"/>
  <c r="L22" i="110"/>
  <c r="I42" i="110" l="1"/>
  <c r="K23" i="110"/>
  <c r="K42" i="110" s="1"/>
  <c r="L23" i="110"/>
  <c r="J23" i="110"/>
  <c r="J42" i="110" l="1"/>
</calcChain>
</file>

<file path=xl/sharedStrings.xml><?xml version="1.0" encoding="utf-8"?>
<sst xmlns="http://schemas.openxmlformats.org/spreadsheetml/2006/main" count="59" uniqueCount="19">
  <si>
    <t>Sr. No.</t>
  </si>
  <si>
    <t>Floor No.</t>
  </si>
  <si>
    <t>Total</t>
  </si>
  <si>
    <t xml:space="preserve">  Flat No.</t>
  </si>
  <si>
    <t>2BHK</t>
  </si>
  <si>
    <t>2 BHK</t>
  </si>
  <si>
    <t>Comp.</t>
  </si>
  <si>
    <t>4BHK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</si>
  <si>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</si>
  <si>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</si>
  <si>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</si>
  <si>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</si>
  <si>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</si>
  <si>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</si>
  <si>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</si>
  <si>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</si>
  <si>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Typical Floor - 1 to 7th Flr</t>
  </si>
  <si>
    <t>Total - 40</t>
  </si>
  <si>
    <t>As per Approved Plan 40% Attached Terrace Area in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</si>
</sst>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D8E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164" fontId="8" fillId="0" borderId="6" xfId="3" applyFont="1" applyFill="1" applyBorder="1" applyAlignment="1">
      <alignment horizontal="center" vertical="center" wrapText="1"/>
    </xf>
    <xf numFmtId="164" fontId="8" fillId="0" borderId="1" xfId="3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1" fontId="0" fillId="0" borderId="0" xfId="0" applyNumberFormat="1" applyFont="1"/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1" fontId="7" fillId="0" borderId="2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336177</xdr:colOff>
      <xdr:row>0</xdr:row>
      <xdr:rowOff>145676</xdr:rowOff>
    </xdr:from>
    <xdr:to>
      <xdr:col>14</xdr:col>
      <xdr:colOff>308454</xdr:colOff>
      <xdr:row>22</xdr:row>
      <xdr:rowOff>55505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1530" y="145676"/>
          <a:ext cx="6628571" cy="41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552864</xdr:colOff>
      <xdr:row>1</xdr:row>
      <xdr:rowOff>133764</xdr:rowOff>
    </xdr:from>
    <xdr:to>
      <xdr:col>8</xdr:col>
      <xdr:colOff>95250</xdr:colOff>
      <xdr:row>22</xdr:row>
      <xdr:rowOff>21662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864" y="324264"/>
          <a:ext cx="5019261" cy="388839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104775</xdr:rowOff>
    </xdr:from>
    <xdr:to>
      <xdr:col>8</xdr:col>
      <xdr:colOff>457200</xdr:colOff>
      <xdr:row>20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275"/>
          <a:ext cx="5286375" cy="3533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85725</xdr:rowOff>
    </xdr:from>
    <xdr:to>
      <xdr:col>9</xdr:col>
      <xdr:colOff>38100</xdr:colOff>
      <xdr:row>20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6225"/>
          <a:ext cx="5295900" cy="3533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152400</xdr:rowOff>
    </xdr:from>
    <xdr:to>
      <xdr:col>9</xdr:col>
      <xdr:colOff>552450</xdr:colOff>
      <xdr:row>20</xdr:row>
      <xdr:rowOff>38100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2400"/>
          <a:ext cx="5734050" cy="3695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</xdr:row>
      <xdr:rowOff>66675</xdr:rowOff>
    </xdr:from>
    <xdr:to>
      <xdr:col>9</xdr:col>
      <xdr:colOff>552450</xdr:colOff>
      <xdr:row>20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5743575" cy="3571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tabSelected="1" topLeftCell="A7" zoomScale="130" zoomScaleNormal="130" workbookViewId="0">
      <selection activeCell="G17" sqref="G17"/>
    </sheetView>
  </sheetViews>
  <sheetFormatPr defaultRowHeight="15"/>
  <cols>
    <col min="1" max="1" width="4.7109375" style="21" customWidth="1"/>
    <col min="2" max="2" width="6.85546875" style="22" customWidth="1"/>
    <col min="3" max="3" width="9.28515625" style="22" customWidth="1"/>
    <col min="4" max="4" width="11.7109375" style="22" customWidth="1"/>
    <col min="5" max="5" width="13.42578125" style="22" customWidth="1"/>
    <col min="6" max="6" width="9.140625" style="45"/>
    <col min="7" max="7" width="9.140625" style="23" customWidth="1"/>
    <col min="8" max="9" width="16.28515625" style="23" customWidth="1"/>
    <col min="10" max="10" width="13.85546875" style="23" customWidth="1"/>
    <col min="11" max="11" width="14.85546875" style="23" customWidth="1"/>
    <col min="12" max="12" width="6.7109375" style="23" customWidth="1"/>
    <col min="13" max="13" width="9.140625" style="1"/>
    <col min="14" max="14" width="15.140625" style="1" bestFit="1" customWidth="1"/>
    <col min="15" max="15" width="15.28515625" style="1" customWidth="1"/>
    <col min="16" max="16" width="10.85546875" style="1" customWidth="1"/>
    <col min="17" max="16384" width="9.140625" style="1"/>
  </cols>
  <sheetData>
    <row r="1" spans="1:16" ht="69.75" customHeight="1">
      <c r="A1" s="13" t="s">
        <v>0</v>
      </c>
      <c r="B1" s="14" t="s">
        <v>3</v>
      </c>
      <c r="C1" s="14" t="s">
        <v>1</v>
      </c>
      <c r="D1" s="14" t="s">
        <v>6</v>
      </c>
      <c r="E1" s="15" t="s">
        <v>8</v>
      </c>
      <c r="F1" s="43" t="s">
        <v>18</v>
      </c>
      <c r="G1" s="48" t="s">
        <v>14</v>
      </c>
      <c r="H1" s="27" t="s">
        <v>13</v>
      </c>
      <c r="I1" s="27" t="s">
        <v>9</v>
      </c>
      <c r="J1" s="27" t="s">
        <v>10</v>
      </c>
      <c r="K1" s="27" t="s">
        <v>11</v>
      </c>
      <c r="L1" s="27" t="s">
        <v>12</v>
      </c>
    </row>
    <row r="2" spans="1:16">
      <c r="A2" s="16">
        <v>1</v>
      </c>
      <c r="B2" s="20">
        <v>101</v>
      </c>
      <c r="C2" s="17">
        <v>1</v>
      </c>
      <c r="D2" s="19" t="s">
        <v>15</v>
      </c>
      <c r="E2" s="19">
        <v>846</v>
      </c>
      <c r="F2" s="46">
        <v>0</v>
      </c>
      <c r="G2" s="49">
        <f>E2*1.1</f>
        <v>930.6</v>
      </c>
      <c r="H2" s="47">
        <v>5000</v>
      </c>
      <c r="I2" s="34">
        <f t="shared" ref="I2:I41" si="0">E2*H2</f>
        <v>4230000</v>
      </c>
      <c r="J2" s="34">
        <f t="shared" ref="J2:J5" si="1">I2*0.95</f>
        <v>4018500</v>
      </c>
      <c r="K2" s="34">
        <f t="shared" ref="K2:K5" si="2">I2*0.8</f>
        <v>3384000</v>
      </c>
      <c r="L2" s="35">
        <f t="shared" ref="L2:L5" si="3">MROUND((I2*0.025/12),500)</f>
        <v>9000</v>
      </c>
      <c r="N2" s="2" t="e">
        <f>#REF!*1.35</f>
        <v>#REF!</v>
      </c>
      <c r="O2" s="3" t="e">
        <f>N2*6600</f>
        <v>#REF!</v>
      </c>
      <c r="P2" s="3" t="e">
        <f>O2/#REF!</f>
        <v>#REF!</v>
      </c>
    </row>
    <row r="3" spans="1:16">
      <c r="A3" s="16">
        <v>2</v>
      </c>
      <c r="B3" s="20">
        <v>102</v>
      </c>
      <c r="C3" s="17">
        <v>1</v>
      </c>
      <c r="D3" s="19" t="s">
        <v>15</v>
      </c>
      <c r="E3" s="19">
        <v>836</v>
      </c>
      <c r="F3" s="46">
        <v>0</v>
      </c>
      <c r="G3" s="49">
        <f t="shared" ref="G3:G41" si="4">E3*1.1</f>
        <v>919.6</v>
      </c>
      <c r="H3" s="47">
        <v>5000</v>
      </c>
      <c r="I3" s="34">
        <f t="shared" si="0"/>
        <v>4180000</v>
      </c>
      <c r="J3" s="34">
        <f t="shared" si="1"/>
        <v>3971000</v>
      </c>
      <c r="K3" s="34">
        <f t="shared" si="2"/>
        <v>3344000</v>
      </c>
      <c r="L3" s="35">
        <f t="shared" si="3"/>
        <v>8500</v>
      </c>
      <c r="N3" s="3"/>
      <c r="O3" s="3"/>
    </row>
    <row r="4" spans="1:16">
      <c r="A4" s="16">
        <v>3</v>
      </c>
      <c r="B4" s="20">
        <v>103</v>
      </c>
      <c r="C4" s="17">
        <v>1</v>
      </c>
      <c r="D4" s="19" t="s">
        <v>4</v>
      </c>
      <c r="E4" s="19">
        <v>593</v>
      </c>
      <c r="F4" s="46">
        <v>0</v>
      </c>
      <c r="G4" s="49">
        <f t="shared" si="4"/>
        <v>652.30000000000007</v>
      </c>
      <c r="H4" s="47">
        <v>5000</v>
      </c>
      <c r="I4" s="34">
        <f t="shared" si="0"/>
        <v>2965000</v>
      </c>
      <c r="J4" s="34">
        <f t="shared" si="1"/>
        <v>2816750</v>
      </c>
      <c r="K4" s="34">
        <f t="shared" si="2"/>
        <v>2372000</v>
      </c>
      <c r="L4" s="35">
        <f t="shared" si="3"/>
        <v>6000</v>
      </c>
      <c r="N4" s="3"/>
      <c r="O4" s="3"/>
    </row>
    <row r="5" spans="1:16">
      <c r="A5" s="16">
        <v>4</v>
      </c>
      <c r="B5" s="20">
        <v>104</v>
      </c>
      <c r="C5" s="17">
        <v>1</v>
      </c>
      <c r="D5" s="19" t="s">
        <v>4</v>
      </c>
      <c r="E5" s="19">
        <v>593</v>
      </c>
      <c r="F5" s="46">
        <v>0</v>
      </c>
      <c r="G5" s="49">
        <f t="shared" si="4"/>
        <v>652.30000000000007</v>
      </c>
      <c r="H5" s="47">
        <v>5000</v>
      </c>
      <c r="I5" s="34">
        <f t="shared" si="0"/>
        <v>2965000</v>
      </c>
      <c r="J5" s="34">
        <f t="shared" si="1"/>
        <v>2816750</v>
      </c>
      <c r="K5" s="34">
        <f t="shared" si="2"/>
        <v>2372000</v>
      </c>
      <c r="L5" s="35">
        <f t="shared" si="3"/>
        <v>6000</v>
      </c>
      <c r="N5" s="3"/>
      <c r="O5" s="3"/>
    </row>
    <row r="6" spans="1:16">
      <c r="A6" s="16">
        <v>5</v>
      </c>
      <c r="B6" s="20">
        <v>201</v>
      </c>
      <c r="C6" s="17">
        <v>2</v>
      </c>
      <c r="D6" s="19" t="s">
        <v>4</v>
      </c>
      <c r="E6" s="19">
        <v>729</v>
      </c>
      <c r="F6" s="46">
        <v>0</v>
      </c>
      <c r="G6" s="49">
        <f t="shared" si="4"/>
        <v>801.90000000000009</v>
      </c>
      <c r="H6" s="47">
        <v>5000</v>
      </c>
      <c r="I6" s="34">
        <f t="shared" si="0"/>
        <v>3645000</v>
      </c>
      <c r="J6" s="34">
        <f t="shared" ref="J6:J41" si="5">I6*0.95</f>
        <v>3462750</v>
      </c>
      <c r="K6" s="34">
        <f t="shared" ref="K6:K41" si="6">I6*0.8</f>
        <v>2916000</v>
      </c>
      <c r="L6" s="35">
        <f t="shared" ref="L6:L41" si="7">MROUND((I6*0.025/12),500)</f>
        <v>7500</v>
      </c>
      <c r="N6" s="3"/>
      <c r="O6" s="3"/>
    </row>
    <row r="7" spans="1:16">
      <c r="A7" s="16">
        <v>6</v>
      </c>
      <c r="B7" s="20">
        <v>202</v>
      </c>
      <c r="C7" s="17">
        <v>2</v>
      </c>
      <c r="D7" s="19" t="s">
        <v>4</v>
      </c>
      <c r="E7" s="19">
        <v>724</v>
      </c>
      <c r="F7" s="46">
        <v>0</v>
      </c>
      <c r="G7" s="49">
        <f t="shared" si="4"/>
        <v>796.40000000000009</v>
      </c>
      <c r="H7" s="47">
        <v>5000</v>
      </c>
      <c r="I7" s="34">
        <f t="shared" si="0"/>
        <v>3620000</v>
      </c>
      <c r="J7" s="34">
        <f t="shared" si="5"/>
        <v>3439000</v>
      </c>
      <c r="K7" s="34">
        <f t="shared" si="6"/>
        <v>2896000</v>
      </c>
      <c r="L7" s="35">
        <f t="shared" si="7"/>
        <v>7500</v>
      </c>
      <c r="N7" s="3"/>
      <c r="O7" s="3"/>
    </row>
    <row r="8" spans="1:16">
      <c r="A8" s="16">
        <v>7</v>
      </c>
      <c r="B8" s="20">
        <v>203</v>
      </c>
      <c r="C8" s="17">
        <v>2</v>
      </c>
      <c r="D8" s="19" t="s">
        <v>4</v>
      </c>
      <c r="E8" s="19">
        <v>572</v>
      </c>
      <c r="F8" s="46">
        <v>0</v>
      </c>
      <c r="G8" s="49">
        <f t="shared" si="4"/>
        <v>629.20000000000005</v>
      </c>
      <c r="H8" s="47">
        <v>5000</v>
      </c>
      <c r="I8" s="34">
        <f t="shared" si="0"/>
        <v>2860000</v>
      </c>
      <c r="J8" s="34">
        <f t="shared" si="5"/>
        <v>2717000</v>
      </c>
      <c r="K8" s="34">
        <f t="shared" si="6"/>
        <v>2288000</v>
      </c>
      <c r="L8" s="35">
        <f t="shared" si="7"/>
        <v>6000</v>
      </c>
      <c r="N8" s="3"/>
      <c r="O8" s="3"/>
    </row>
    <row r="9" spans="1:16">
      <c r="A9" s="16">
        <v>8</v>
      </c>
      <c r="B9" s="20">
        <v>204</v>
      </c>
      <c r="C9" s="17">
        <v>2</v>
      </c>
      <c r="D9" s="19" t="s">
        <v>4</v>
      </c>
      <c r="E9" s="19">
        <v>729</v>
      </c>
      <c r="F9" s="46">
        <v>61</v>
      </c>
      <c r="G9" s="49">
        <f t="shared" si="4"/>
        <v>801.90000000000009</v>
      </c>
      <c r="H9" s="47">
        <v>5000</v>
      </c>
      <c r="I9" s="34">
        <f t="shared" si="0"/>
        <v>3645000</v>
      </c>
      <c r="J9" s="34">
        <f t="shared" si="5"/>
        <v>3462750</v>
      </c>
      <c r="K9" s="34">
        <f t="shared" si="6"/>
        <v>2916000</v>
      </c>
      <c r="L9" s="35">
        <f t="shared" si="7"/>
        <v>7500</v>
      </c>
      <c r="N9" s="3"/>
      <c r="O9" s="3"/>
    </row>
    <row r="10" spans="1:16">
      <c r="A10" s="16">
        <v>9</v>
      </c>
      <c r="B10" s="20">
        <v>205</v>
      </c>
      <c r="C10" s="17">
        <v>2</v>
      </c>
      <c r="D10" s="19" t="s">
        <v>4</v>
      </c>
      <c r="E10" s="19">
        <v>744</v>
      </c>
      <c r="F10" s="46">
        <v>106</v>
      </c>
      <c r="G10" s="49">
        <f t="shared" si="4"/>
        <v>818.40000000000009</v>
      </c>
      <c r="H10" s="47">
        <v>5000</v>
      </c>
      <c r="I10" s="34">
        <f t="shared" si="0"/>
        <v>3720000</v>
      </c>
      <c r="J10" s="34">
        <f t="shared" si="5"/>
        <v>3534000</v>
      </c>
      <c r="K10" s="34">
        <f t="shared" si="6"/>
        <v>2976000</v>
      </c>
      <c r="L10" s="35">
        <f t="shared" si="7"/>
        <v>8000</v>
      </c>
      <c r="N10" s="3"/>
      <c r="O10" s="3"/>
    </row>
    <row r="11" spans="1:16">
      <c r="A11" s="16">
        <v>10</v>
      </c>
      <c r="B11" s="20">
        <v>206</v>
      </c>
      <c r="C11" s="17">
        <v>2</v>
      </c>
      <c r="D11" s="19" t="s">
        <v>4</v>
      </c>
      <c r="E11" s="19">
        <v>674</v>
      </c>
      <c r="F11" s="46">
        <v>0</v>
      </c>
      <c r="G11" s="49">
        <f t="shared" si="4"/>
        <v>741.40000000000009</v>
      </c>
      <c r="H11" s="47">
        <v>5000</v>
      </c>
      <c r="I11" s="34">
        <f t="shared" si="0"/>
        <v>3370000</v>
      </c>
      <c r="J11" s="34">
        <f t="shared" si="5"/>
        <v>3201500</v>
      </c>
      <c r="K11" s="34">
        <f t="shared" si="6"/>
        <v>2696000</v>
      </c>
      <c r="L11" s="35">
        <f t="shared" si="7"/>
        <v>7000</v>
      </c>
      <c r="N11" s="3"/>
      <c r="O11" s="3"/>
    </row>
    <row r="12" spans="1:16">
      <c r="A12" s="16">
        <v>11</v>
      </c>
      <c r="B12" s="20">
        <v>301</v>
      </c>
      <c r="C12" s="17">
        <v>3</v>
      </c>
      <c r="D12" s="19" t="s">
        <v>4</v>
      </c>
      <c r="E12" s="19">
        <v>729</v>
      </c>
      <c r="F12" s="46">
        <v>0</v>
      </c>
      <c r="G12" s="49">
        <f t="shared" si="4"/>
        <v>801.90000000000009</v>
      </c>
      <c r="H12" s="47">
        <v>5000</v>
      </c>
      <c r="I12" s="34">
        <f t="shared" si="0"/>
        <v>3645000</v>
      </c>
      <c r="J12" s="34">
        <f t="shared" si="5"/>
        <v>3462750</v>
      </c>
      <c r="K12" s="34">
        <f t="shared" si="6"/>
        <v>2916000</v>
      </c>
      <c r="L12" s="35">
        <f t="shared" si="7"/>
        <v>7500</v>
      </c>
      <c r="N12" s="3"/>
      <c r="O12" s="3"/>
    </row>
    <row r="13" spans="1:16">
      <c r="A13" s="16">
        <v>12</v>
      </c>
      <c r="B13" s="20">
        <v>302</v>
      </c>
      <c r="C13" s="17">
        <v>3</v>
      </c>
      <c r="D13" s="19" t="s">
        <v>4</v>
      </c>
      <c r="E13" s="19">
        <v>724</v>
      </c>
      <c r="F13" s="46">
        <v>0</v>
      </c>
      <c r="G13" s="49">
        <f t="shared" si="4"/>
        <v>796.40000000000009</v>
      </c>
      <c r="H13" s="47">
        <v>5000</v>
      </c>
      <c r="I13" s="34">
        <f t="shared" si="0"/>
        <v>3620000</v>
      </c>
      <c r="J13" s="34">
        <f t="shared" si="5"/>
        <v>3439000</v>
      </c>
      <c r="K13" s="34">
        <f t="shared" si="6"/>
        <v>2896000</v>
      </c>
      <c r="L13" s="35">
        <f t="shared" si="7"/>
        <v>7500</v>
      </c>
      <c r="N13" s="3"/>
      <c r="O13" s="3"/>
    </row>
    <row r="14" spans="1:16">
      <c r="A14" s="16">
        <v>13</v>
      </c>
      <c r="B14" s="20">
        <v>303</v>
      </c>
      <c r="C14" s="17">
        <v>3</v>
      </c>
      <c r="D14" s="19" t="s">
        <v>4</v>
      </c>
      <c r="E14" s="19">
        <v>672</v>
      </c>
      <c r="F14" s="46">
        <v>0</v>
      </c>
      <c r="G14" s="49">
        <f t="shared" si="4"/>
        <v>739.2</v>
      </c>
      <c r="H14" s="47">
        <v>5000</v>
      </c>
      <c r="I14" s="34">
        <f t="shared" si="0"/>
        <v>3360000</v>
      </c>
      <c r="J14" s="34">
        <f t="shared" si="5"/>
        <v>3192000</v>
      </c>
      <c r="K14" s="34">
        <f t="shared" si="6"/>
        <v>2688000</v>
      </c>
      <c r="L14" s="35">
        <f t="shared" si="7"/>
        <v>7000</v>
      </c>
      <c r="N14" s="3"/>
      <c r="O14" s="3"/>
    </row>
    <row r="15" spans="1:16">
      <c r="A15" s="16">
        <v>14</v>
      </c>
      <c r="B15" s="20">
        <v>304</v>
      </c>
      <c r="C15" s="17">
        <v>3</v>
      </c>
      <c r="D15" s="19" t="s">
        <v>4</v>
      </c>
      <c r="E15" s="19">
        <v>732</v>
      </c>
      <c r="F15" s="46">
        <v>0</v>
      </c>
      <c r="G15" s="49">
        <f t="shared" si="4"/>
        <v>805.2</v>
      </c>
      <c r="H15" s="47">
        <v>5000</v>
      </c>
      <c r="I15" s="34">
        <f t="shared" si="0"/>
        <v>3660000</v>
      </c>
      <c r="J15" s="34">
        <f t="shared" si="5"/>
        <v>3477000</v>
      </c>
      <c r="K15" s="34">
        <f t="shared" si="6"/>
        <v>2928000</v>
      </c>
      <c r="L15" s="35">
        <f t="shared" si="7"/>
        <v>7500</v>
      </c>
      <c r="N15" s="6"/>
    </row>
    <row r="16" spans="1:16">
      <c r="A16" s="16">
        <v>15</v>
      </c>
      <c r="B16" s="20">
        <v>305</v>
      </c>
      <c r="C16" s="17">
        <v>3</v>
      </c>
      <c r="D16" s="19" t="s">
        <v>4</v>
      </c>
      <c r="E16" s="19">
        <v>746</v>
      </c>
      <c r="F16" s="46">
        <v>0</v>
      </c>
      <c r="G16" s="49">
        <f t="shared" si="4"/>
        <v>820.6</v>
      </c>
      <c r="H16" s="47">
        <v>5000</v>
      </c>
      <c r="I16" s="34">
        <f t="shared" si="0"/>
        <v>3730000</v>
      </c>
      <c r="J16" s="34">
        <f t="shared" si="5"/>
        <v>3543500</v>
      </c>
      <c r="K16" s="34">
        <f t="shared" si="6"/>
        <v>2984000</v>
      </c>
      <c r="L16" s="35">
        <f t="shared" si="7"/>
        <v>8000</v>
      </c>
      <c r="N16" s="7"/>
    </row>
    <row r="17" spans="1:12">
      <c r="A17" s="16">
        <v>16</v>
      </c>
      <c r="B17" s="20">
        <v>306</v>
      </c>
      <c r="C17" s="17">
        <v>3</v>
      </c>
      <c r="D17" s="19" t="s">
        <v>4</v>
      </c>
      <c r="E17" s="19">
        <v>674</v>
      </c>
      <c r="F17" s="46">
        <v>0</v>
      </c>
      <c r="G17" s="49">
        <f t="shared" si="4"/>
        <v>741.40000000000009</v>
      </c>
      <c r="H17" s="47">
        <v>5000</v>
      </c>
      <c r="I17" s="34">
        <f t="shared" si="0"/>
        <v>3370000</v>
      </c>
      <c r="J17" s="34">
        <f t="shared" si="5"/>
        <v>3201500</v>
      </c>
      <c r="K17" s="34">
        <f t="shared" si="6"/>
        <v>2696000</v>
      </c>
      <c r="L17" s="35">
        <f t="shared" si="7"/>
        <v>7000</v>
      </c>
    </row>
    <row r="18" spans="1:12">
      <c r="A18" s="16">
        <v>17</v>
      </c>
      <c r="B18" s="20">
        <v>401</v>
      </c>
      <c r="C18" s="17">
        <v>4</v>
      </c>
      <c r="D18" s="19" t="s">
        <v>4</v>
      </c>
      <c r="E18" s="19">
        <v>729</v>
      </c>
      <c r="F18" s="46">
        <v>0</v>
      </c>
      <c r="G18" s="49">
        <f>E18*1.1</f>
        <v>801.90000000000009</v>
      </c>
      <c r="H18" s="47">
        <v>5000</v>
      </c>
      <c r="I18" s="34">
        <f t="shared" si="0"/>
        <v>3645000</v>
      </c>
      <c r="J18" s="34">
        <f t="shared" si="5"/>
        <v>3462750</v>
      </c>
      <c r="K18" s="34">
        <f t="shared" si="6"/>
        <v>2916000</v>
      </c>
      <c r="L18" s="35">
        <f t="shared" si="7"/>
        <v>7500</v>
      </c>
    </row>
    <row r="19" spans="1:12">
      <c r="A19" s="16">
        <v>18</v>
      </c>
      <c r="B19" s="20">
        <v>402</v>
      </c>
      <c r="C19" s="17">
        <v>4</v>
      </c>
      <c r="D19" s="19" t="s">
        <v>4</v>
      </c>
      <c r="E19" s="19">
        <v>724</v>
      </c>
      <c r="F19" s="46">
        <v>0</v>
      </c>
      <c r="G19" s="49">
        <f t="shared" si="4"/>
        <v>796.40000000000009</v>
      </c>
      <c r="H19" s="47">
        <v>5000</v>
      </c>
      <c r="I19" s="34">
        <f t="shared" si="0"/>
        <v>3620000</v>
      </c>
      <c r="J19" s="34">
        <f t="shared" si="5"/>
        <v>3439000</v>
      </c>
      <c r="K19" s="34">
        <f t="shared" si="6"/>
        <v>2896000</v>
      </c>
      <c r="L19" s="35">
        <f t="shared" si="7"/>
        <v>7500</v>
      </c>
    </row>
    <row r="20" spans="1:12">
      <c r="A20" s="16">
        <v>19</v>
      </c>
      <c r="B20" s="20">
        <v>403</v>
      </c>
      <c r="C20" s="17">
        <v>4</v>
      </c>
      <c r="D20" s="19" t="s">
        <v>4</v>
      </c>
      <c r="E20" s="19">
        <v>672</v>
      </c>
      <c r="F20" s="46">
        <v>0</v>
      </c>
      <c r="G20" s="49">
        <f t="shared" si="4"/>
        <v>739.2</v>
      </c>
      <c r="H20" s="47">
        <v>5000</v>
      </c>
      <c r="I20" s="34">
        <f t="shared" si="0"/>
        <v>3360000</v>
      </c>
      <c r="J20" s="34">
        <f t="shared" si="5"/>
        <v>3192000</v>
      </c>
      <c r="K20" s="34">
        <f t="shared" si="6"/>
        <v>2688000</v>
      </c>
      <c r="L20" s="35">
        <f t="shared" si="7"/>
        <v>7000</v>
      </c>
    </row>
    <row r="21" spans="1:12">
      <c r="A21" s="16">
        <v>20</v>
      </c>
      <c r="B21" s="20">
        <v>404</v>
      </c>
      <c r="C21" s="17">
        <v>4</v>
      </c>
      <c r="D21" s="19" t="s">
        <v>4</v>
      </c>
      <c r="E21" s="19">
        <v>732</v>
      </c>
      <c r="F21" s="46">
        <v>0</v>
      </c>
      <c r="G21" s="49">
        <f t="shared" si="4"/>
        <v>805.2</v>
      </c>
      <c r="H21" s="47">
        <v>5000</v>
      </c>
      <c r="I21" s="34">
        <f t="shared" si="0"/>
        <v>3660000</v>
      </c>
      <c r="J21" s="34">
        <f t="shared" si="5"/>
        <v>3477000</v>
      </c>
      <c r="K21" s="34">
        <f t="shared" si="6"/>
        <v>2928000</v>
      </c>
      <c r="L21" s="35">
        <f t="shared" si="7"/>
        <v>7500</v>
      </c>
    </row>
    <row r="22" spans="1:12">
      <c r="A22" s="16">
        <v>21</v>
      </c>
      <c r="B22" s="20">
        <v>405</v>
      </c>
      <c r="C22" s="17">
        <v>4</v>
      </c>
      <c r="D22" s="19" t="s">
        <v>4</v>
      </c>
      <c r="E22" s="19">
        <v>746</v>
      </c>
      <c r="F22" s="46">
        <v>0</v>
      </c>
      <c r="G22" s="49">
        <f t="shared" si="4"/>
        <v>820.6</v>
      </c>
      <c r="H22" s="47">
        <v>5000</v>
      </c>
      <c r="I22" s="34">
        <f t="shared" si="0"/>
        <v>3730000</v>
      </c>
      <c r="J22" s="34">
        <f t="shared" si="5"/>
        <v>3543500</v>
      </c>
      <c r="K22" s="34">
        <f t="shared" si="6"/>
        <v>2984000</v>
      </c>
      <c r="L22" s="35">
        <f t="shared" si="7"/>
        <v>8000</v>
      </c>
    </row>
    <row r="23" spans="1:12">
      <c r="A23" s="16">
        <v>22</v>
      </c>
      <c r="B23" s="20">
        <v>406</v>
      </c>
      <c r="C23" s="17">
        <v>4</v>
      </c>
      <c r="D23" s="19" t="s">
        <v>4</v>
      </c>
      <c r="E23" s="19">
        <v>674</v>
      </c>
      <c r="F23" s="46">
        <v>0</v>
      </c>
      <c r="G23" s="49">
        <f t="shared" si="4"/>
        <v>741.40000000000009</v>
      </c>
      <c r="H23" s="47">
        <v>5000</v>
      </c>
      <c r="I23" s="34">
        <f t="shared" si="0"/>
        <v>3370000</v>
      </c>
      <c r="J23" s="34">
        <f t="shared" si="5"/>
        <v>3201500</v>
      </c>
      <c r="K23" s="34">
        <f t="shared" si="6"/>
        <v>2696000</v>
      </c>
      <c r="L23" s="35">
        <f t="shared" si="7"/>
        <v>7000</v>
      </c>
    </row>
    <row r="24" spans="1:12">
      <c r="A24" s="16">
        <v>23</v>
      </c>
      <c r="B24" s="20">
        <v>501</v>
      </c>
      <c r="C24" s="17">
        <v>5</v>
      </c>
      <c r="D24" s="19" t="s">
        <v>4</v>
      </c>
      <c r="E24" s="19">
        <v>729</v>
      </c>
      <c r="F24" s="46">
        <v>0</v>
      </c>
      <c r="G24" s="49">
        <f t="shared" si="4"/>
        <v>801.90000000000009</v>
      </c>
      <c r="H24" s="47">
        <v>5000</v>
      </c>
      <c r="I24" s="34">
        <f t="shared" si="0"/>
        <v>3645000</v>
      </c>
      <c r="J24" s="34">
        <f t="shared" si="5"/>
        <v>3462750</v>
      </c>
      <c r="K24" s="34">
        <f t="shared" si="6"/>
        <v>2916000</v>
      </c>
      <c r="L24" s="35">
        <f t="shared" si="7"/>
        <v>7500</v>
      </c>
    </row>
    <row r="25" spans="1:12">
      <c r="A25" s="16">
        <v>24</v>
      </c>
      <c r="B25" s="16">
        <v>502</v>
      </c>
      <c r="C25" s="17">
        <v>5</v>
      </c>
      <c r="D25" s="19" t="s">
        <v>4</v>
      </c>
      <c r="E25" s="19">
        <v>724</v>
      </c>
      <c r="F25" s="46">
        <v>0</v>
      </c>
      <c r="G25" s="49">
        <f t="shared" si="4"/>
        <v>796.40000000000009</v>
      </c>
      <c r="H25" s="47">
        <v>5000</v>
      </c>
      <c r="I25" s="34">
        <f t="shared" si="0"/>
        <v>3620000</v>
      </c>
      <c r="J25" s="34">
        <f t="shared" si="5"/>
        <v>3439000</v>
      </c>
      <c r="K25" s="34">
        <f t="shared" si="6"/>
        <v>2896000</v>
      </c>
      <c r="L25" s="35">
        <f t="shared" si="7"/>
        <v>7500</v>
      </c>
    </row>
    <row r="26" spans="1:12">
      <c r="A26" s="16">
        <v>25</v>
      </c>
      <c r="B26" s="16">
        <v>503</v>
      </c>
      <c r="C26" s="17">
        <v>5</v>
      </c>
      <c r="D26" s="19" t="s">
        <v>4</v>
      </c>
      <c r="E26" s="19">
        <v>672</v>
      </c>
      <c r="F26" s="46">
        <v>0</v>
      </c>
      <c r="G26" s="49">
        <f t="shared" si="4"/>
        <v>739.2</v>
      </c>
      <c r="H26" s="47">
        <v>5000</v>
      </c>
      <c r="I26" s="34">
        <f t="shared" si="0"/>
        <v>3360000</v>
      </c>
      <c r="J26" s="34">
        <f t="shared" si="5"/>
        <v>3192000</v>
      </c>
      <c r="K26" s="34">
        <f t="shared" si="6"/>
        <v>2688000</v>
      </c>
      <c r="L26" s="35">
        <f t="shared" si="7"/>
        <v>7000</v>
      </c>
    </row>
    <row r="27" spans="1:12">
      <c r="A27" s="16">
        <v>26</v>
      </c>
      <c r="B27" s="16">
        <v>504</v>
      </c>
      <c r="C27" s="17">
        <v>5</v>
      </c>
      <c r="D27" s="19" t="s">
        <v>4</v>
      </c>
      <c r="E27" s="19">
        <v>732</v>
      </c>
      <c r="F27" s="46">
        <v>0</v>
      </c>
      <c r="G27" s="49">
        <f t="shared" si="4"/>
        <v>805.2</v>
      </c>
      <c r="H27" s="47">
        <v>5000</v>
      </c>
      <c r="I27" s="34">
        <f t="shared" si="0"/>
        <v>3660000</v>
      </c>
      <c r="J27" s="34">
        <f t="shared" si="5"/>
        <v>3477000</v>
      </c>
      <c r="K27" s="34">
        <f t="shared" si="6"/>
        <v>2928000</v>
      </c>
      <c r="L27" s="35">
        <f t="shared" si="7"/>
        <v>7500</v>
      </c>
    </row>
    <row r="28" spans="1:12">
      <c r="A28" s="16">
        <v>27</v>
      </c>
      <c r="B28" s="16">
        <v>505</v>
      </c>
      <c r="C28" s="17">
        <v>5</v>
      </c>
      <c r="D28" s="19" t="s">
        <v>4</v>
      </c>
      <c r="E28" s="19">
        <v>746</v>
      </c>
      <c r="F28" s="46">
        <v>0</v>
      </c>
      <c r="G28" s="49">
        <f t="shared" si="4"/>
        <v>820.6</v>
      </c>
      <c r="H28" s="47">
        <v>5000</v>
      </c>
      <c r="I28" s="34">
        <f t="shared" si="0"/>
        <v>3730000</v>
      </c>
      <c r="J28" s="34">
        <f t="shared" si="5"/>
        <v>3543500</v>
      </c>
      <c r="K28" s="34">
        <f t="shared" si="6"/>
        <v>2984000</v>
      </c>
      <c r="L28" s="35">
        <f t="shared" si="7"/>
        <v>8000</v>
      </c>
    </row>
    <row r="29" spans="1:12">
      <c r="A29" s="16">
        <v>28</v>
      </c>
      <c r="B29" s="16">
        <v>506</v>
      </c>
      <c r="C29" s="17">
        <v>5</v>
      </c>
      <c r="D29" s="19" t="s">
        <v>4</v>
      </c>
      <c r="E29" s="19">
        <v>674</v>
      </c>
      <c r="F29" s="46">
        <v>0</v>
      </c>
      <c r="G29" s="49">
        <f t="shared" si="4"/>
        <v>741.40000000000009</v>
      </c>
      <c r="H29" s="47">
        <v>5000</v>
      </c>
      <c r="I29" s="34">
        <f t="shared" si="0"/>
        <v>3370000</v>
      </c>
      <c r="J29" s="34">
        <f t="shared" si="5"/>
        <v>3201500</v>
      </c>
      <c r="K29" s="34">
        <f t="shared" si="6"/>
        <v>2696000</v>
      </c>
      <c r="L29" s="35">
        <f t="shared" si="7"/>
        <v>7000</v>
      </c>
    </row>
    <row r="30" spans="1:12">
      <c r="A30" s="16">
        <v>29</v>
      </c>
      <c r="B30" s="16">
        <v>601</v>
      </c>
      <c r="C30" s="17">
        <v>6</v>
      </c>
      <c r="D30" s="19" t="s">
        <v>4</v>
      </c>
      <c r="E30" s="19">
        <v>729</v>
      </c>
      <c r="F30" s="46">
        <v>0</v>
      </c>
      <c r="G30" s="49">
        <f t="shared" si="4"/>
        <v>801.90000000000009</v>
      </c>
      <c r="H30" s="47">
        <v>5000</v>
      </c>
      <c r="I30" s="34">
        <f t="shared" si="0"/>
        <v>3645000</v>
      </c>
      <c r="J30" s="34">
        <f t="shared" si="5"/>
        <v>3462750</v>
      </c>
      <c r="K30" s="34">
        <f t="shared" si="6"/>
        <v>2916000</v>
      </c>
      <c r="L30" s="35">
        <f t="shared" si="7"/>
        <v>7500</v>
      </c>
    </row>
    <row r="31" spans="1:12">
      <c r="A31" s="16">
        <v>30</v>
      </c>
      <c r="B31" s="16">
        <v>602</v>
      </c>
      <c r="C31" s="17">
        <v>6</v>
      </c>
      <c r="D31" s="19" t="s">
        <v>4</v>
      </c>
      <c r="E31" s="19">
        <v>724</v>
      </c>
      <c r="F31" s="44">
        <v>0</v>
      </c>
      <c r="G31" s="49">
        <f t="shared" si="4"/>
        <v>796.40000000000009</v>
      </c>
      <c r="H31" s="33">
        <v>5000</v>
      </c>
      <c r="I31" s="34">
        <f t="shared" si="0"/>
        <v>3620000</v>
      </c>
      <c r="J31" s="34">
        <f t="shared" si="5"/>
        <v>3439000</v>
      </c>
      <c r="K31" s="34">
        <f t="shared" si="6"/>
        <v>2896000</v>
      </c>
      <c r="L31" s="35">
        <f t="shared" si="7"/>
        <v>7500</v>
      </c>
    </row>
    <row r="32" spans="1:12">
      <c r="A32" s="16">
        <v>31</v>
      </c>
      <c r="B32" s="16">
        <v>603</v>
      </c>
      <c r="C32" s="17">
        <v>6</v>
      </c>
      <c r="D32" s="19" t="s">
        <v>4</v>
      </c>
      <c r="E32" s="19">
        <v>672</v>
      </c>
      <c r="F32" s="44">
        <v>0</v>
      </c>
      <c r="G32" s="49">
        <f t="shared" si="4"/>
        <v>739.2</v>
      </c>
      <c r="H32" s="33">
        <v>5000</v>
      </c>
      <c r="I32" s="34">
        <f t="shared" si="0"/>
        <v>3360000</v>
      </c>
      <c r="J32" s="34">
        <f t="shared" si="5"/>
        <v>3192000</v>
      </c>
      <c r="K32" s="34">
        <f t="shared" si="6"/>
        <v>2688000</v>
      </c>
      <c r="L32" s="35">
        <f t="shared" si="7"/>
        <v>7000</v>
      </c>
    </row>
    <row r="33" spans="1:12">
      <c r="A33" s="16">
        <v>32</v>
      </c>
      <c r="B33" s="16">
        <v>604</v>
      </c>
      <c r="C33" s="17">
        <v>6</v>
      </c>
      <c r="D33" s="19" t="s">
        <v>4</v>
      </c>
      <c r="E33" s="19">
        <v>732</v>
      </c>
      <c r="F33" s="44">
        <v>0</v>
      </c>
      <c r="G33" s="49">
        <f>E33*1.1</f>
        <v>805.2</v>
      </c>
      <c r="H33" s="33">
        <v>5000</v>
      </c>
      <c r="I33" s="34">
        <f t="shared" si="0"/>
        <v>3660000</v>
      </c>
      <c r="J33" s="34">
        <f t="shared" si="5"/>
        <v>3477000</v>
      </c>
      <c r="K33" s="34">
        <f t="shared" si="6"/>
        <v>2928000</v>
      </c>
      <c r="L33" s="35">
        <f t="shared" si="7"/>
        <v>7500</v>
      </c>
    </row>
    <row r="34" spans="1:12">
      <c r="A34" s="16">
        <v>33</v>
      </c>
      <c r="B34" s="16">
        <v>605</v>
      </c>
      <c r="C34" s="17">
        <v>6</v>
      </c>
      <c r="D34" s="19" t="s">
        <v>4</v>
      </c>
      <c r="E34" s="19">
        <v>746</v>
      </c>
      <c r="F34" s="44">
        <v>0</v>
      </c>
      <c r="G34" s="49">
        <f t="shared" si="4"/>
        <v>820.6</v>
      </c>
      <c r="H34" s="33">
        <v>5000</v>
      </c>
      <c r="I34" s="34">
        <f t="shared" si="0"/>
        <v>3730000</v>
      </c>
      <c r="J34" s="34">
        <f t="shared" si="5"/>
        <v>3543500</v>
      </c>
      <c r="K34" s="34">
        <f t="shared" si="6"/>
        <v>2984000</v>
      </c>
      <c r="L34" s="35">
        <f t="shared" si="7"/>
        <v>8000</v>
      </c>
    </row>
    <row r="35" spans="1:12">
      <c r="A35" s="16">
        <v>34</v>
      </c>
      <c r="B35" s="16">
        <v>606</v>
      </c>
      <c r="C35" s="17">
        <v>6</v>
      </c>
      <c r="D35" s="19" t="s">
        <v>4</v>
      </c>
      <c r="E35" s="19">
        <v>674</v>
      </c>
      <c r="F35" s="44">
        <v>0</v>
      </c>
      <c r="G35" s="49">
        <f t="shared" si="4"/>
        <v>741.40000000000009</v>
      </c>
      <c r="H35" s="33">
        <v>5000</v>
      </c>
      <c r="I35" s="34">
        <f t="shared" si="0"/>
        <v>3370000</v>
      </c>
      <c r="J35" s="34">
        <f t="shared" si="5"/>
        <v>3201500</v>
      </c>
      <c r="K35" s="34">
        <f t="shared" si="6"/>
        <v>2696000</v>
      </c>
      <c r="L35" s="35">
        <f t="shared" si="7"/>
        <v>7000</v>
      </c>
    </row>
    <row r="36" spans="1:12">
      <c r="A36" s="16">
        <v>35</v>
      </c>
      <c r="B36" s="16">
        <v>701</v>
      </c>
      <c r="C36" s="17">
        <v>7</v>
      </c>
      <c r="D36" s="19" t="s">
        <v>4</v>
      </c>
      <c r="E36" s="19">
        <v>729</v>
      </c>
      <c r="F36" s="44">
        <v>0</v>
      </c>
      <c r="G36" s="49">
        <f t="shared" si="4"/>
        <v>801.90000000000009</v>
      </c>
      <c r="H36" s="33">
        <v>5000</v>
      </c>
      <c r="I36" s="34">
        <f t="shared" si="0"/>
        <v>3645000</v>
      </c>
      <c r="J36" s="34">
        <f t="shared" si="5"/>
        <v>3462750</v>
      </c>
      <c r="K36" s="34">
        <f t="shared" si="6"/>
        <v>2916000</v>
      </c>
      <c r="L36" s="35">
        <f t="shared" si="7"/>
        <v>7500</v>
      </c>
    </row>
    <row r="37" spans="1:12">
      <c r="A37" s="16">
        <v>36</v>
      </c>
      <c r="B37" s="16">
        <v>702</v>
      </c>
      <c r="C37" s="17">
        <v>7</v>
      </c>
      <c r="D37" s="19" t="s">
        <v>4</v>
      </c>
      <c r="E37" s="19">
        <v>724</v>
      </c>
      <c r="F37" s="44">
        <v>0</v>
      </c>
      <c r="G37" s="49">
        <f t="shared" si="4"/>
        <v>796.40000000000009</v>
      </c>
      <c r="H37" s="33">
        <v>5000</v>
      </c>
      <c r="I37" s="34">
        <f t="shared" si="0"/>
        <v>3620000</v>
      </c>
      <c r="J37" s="34">
        <f t="shared" si="5"/>
        <v>3439000</v>
      </c>
      <c r="K37" s="34">
        <f t="shared" si="6"/>
        <v>2896000</v>
      </c>
      <c r="L37" s="35">
        <f t="shared" si="7"/>
        <v>7500</v>
      </c>
    </row>
    <row r="38" spans="1:12">
      <c r="A38" s="16">
        <v>37</v>
      </c>
      <c r="B38" s="16">
        <v>702</v>
      </c>
      <c r="C38" s="17">
        <v>7</v>
      </c>
      <c r="D38" s="19" t="s">
        <v>4</v>
      </c>
      <c r="E38" s="19">
        <v>672</v>
      </c>
      <c r="F38" s="44">
        <v>0</v>
      </c>
      <c r="G38" s="49">
        <f t="shared" si="4"/>
        <v>739.2</v>
      </c>
      <c r="H38" s="33">
        <v>5000</v>
      </c>
      <c r="I38" s="34">
        <f t="shared" si="0"/>
        <v>3360000</v>
      </c>
      <c r="J38" s="34">
        <f t="shared" si="5"/>
        <v>3192000</v>
      </c>
      <c r="K38" s="34">
        <f t="shared" si="6"/>
        <v>2688000</v>
      </c>
      <c r="L38" s="35">
        <f t="shared" si="7"/>
        <v>7000</v>
      </c>
    </row>
    <row r="39" spans="1:12">
      <c r="A39" s="16">
        <v>38</v>
      </c>
      <c r="B39" s="16">
        <v>704</v>
      </c>
      <c r="C39" s="17">
        <v>7</v>
      </c>
      <c r="D39" s="19" t="s">
        <v>4</v>
      </c>
      <c r="E39" s="19">
        <v>732</v>
      </c>
      <c r="F39" s="44">
        <v>0</v>
      </c>
      <c r="G39" s="49">
        <f t="shared" si="4"/>
        <v>805.2</v>
      </c>
      <c r="H39" s="33">
        <v>5000</v>
      </c>
      <c r="I39" s="34">
        <f t="shared" si="0"/>
        <v>3660000</v>
      </c>
      <c r="J39" s="34">
        <f t="shared" si="5"/>
        <v>3477000</v>
      </c>
      <c r="K39" s="34">
        <f t="shared" si="6"/>
        <v>2928000</v>
      </c>
      <c r="L39" s="35">
        <f t="shared" si="7"/>
        <v>7500</v>
      </c>
    </row>
    <row r="40" spans="1:12">
      <c r="A40" s="16">
        <v>39</v>
      </c>
      <c r="B40" s="16">
        <v>705</v>
      </c>
      <c r="C40" s="17">
        <v>7</v>
      </c>
      <c r="D40" s="19" t="s">
        <v>4</v>
      </c>
      <c r="E40" s="19">
        <v>746</v>
      </c>
      <c r="F40" s="44">
        <v>0</v>
      </c>
      <c r="G40" s="49">
        <f t="shared" si="4"/>
        <v>820.6</v>
      </c>
      <c r="H40" s="33">
        <v>5000</v>
      </c>
      <c r="I40" s="34">
        <f t="shared" si="0"/>
        <v>3730000</v>
      </c>
      <c r="J40" s="34">
        <f t="shared" si="5"/>
        <v>3543500</v>
      </c>
      <c r="K40" s="34">
        <f t="shared" si="6"/>
        <v>2984000</v>
      </c>
      <c r="L40" s="35">
        <f t="shared" si="7"/>
        <v>8000</v>
      </c>
    </row>
    <row r="41" spans="1:12">
      <c r="A41" s="16">
        <v>40</v>
      </c>
      <c r="B41" s="16">
        <v>706</v>
      </c>
      <c r="C41" s="17">
        <v>7</v>
      </c>
      <c r="D41" s="19" t="s">
        <v>4</v>
      </c>
      <c r="E41" s="19">
        <v>674</v>
      </c>
      <c r="F41" s="44">
        <v>0</v>
      </c>
      <c r="G41" s="49">
        <f t="shared" si="4"/>
        <v>741.40000000000009</v>
      </c>
      <c r="H41" s="33">
        <v>5000</v>
      </c>
      <c r="I41" s="34">
        <f t="shared" si="0"/>
        <v>3370000</v>
      </c>
      <c r="J41" s="34">
        <f t="shared" si="5"/>
        <v>3201500</v>
      </c>
      <c r="K41" s="34">
        <f t="shared" si="6"/>
        <v>2696000</v>
      </c>
      <c r="L41" s="35">
        <f t="shared" si="7"/>
        <v>7000</v>
      </c>
    </row>
    <row r="42" spans="1:12" ht="16.5">
      <c r="A42" s="50" t="s">
        <v>2</v>
      </c>
      <c r="B42" s="51"/>
      <c r="C42" s="51"/>
      <c r="D42" s="52"/>
      <c r="E42" s="28">
        <f>SUM(E2:E41)</f>
        <v>28425</v>
      </c>
      <c r="F42" s="44"/>
      <c r="G42" s="28">
        <f>SUM(G2:G41)</f>
        <v>31267.500000000015</v>
      </c>
      <c r="H42" s="29"/>
      <c r="I42" s="30">
        <f>SUM(I2:I41)</f>
        <v>142125000</v>
      </c>
      <c r="J42" s="31">
        <f>SUM(J2:J41)</f>
        <v>135018750</v>
      </c>
      <c r="K42" s="31">
        <f>SUM(K2:K41)</f>
        <v>113700000</v>
      </c>
      <c r="L42" s="18"/>
    </row>
    <row r="43" spans="1:12">
      <c r="G43" s="42">
        <f>G42*2300</f>
        <v>71915250.00000003</v>
      </c>
      <c r="I43" s="36">
        <f>I42*0.19</f>
        <v>27003750</v>
      </c>
    </row>
    <row r="44" spans="1:12">
      <c r="G44" s="39"/>
      <c r="I44" s="36"/>
    </row>
    <row r="47" spans="1:12">
      <c r="E47" s="22">
        <v>55.09</v>
      </c>
      <c r="G47" s="37">
        <f t="shared" ref="G47:G59" si="8">E47*10.764</f>
        <v>592.98875999999996</v>
      </c>
    </row>
    <row r="48" spans="1:12">
      <c r="E48" s="22">
        <v>55.1</v>
      </c>
      <c r="G48" s="37">
        <f t="shared" si="8"/>
        <v>593.09640000000002</v>
      </c>
      <c r="H48" s="1"/>
      <c r="I48" s="1"/>
      <c r="J48" s="1"/>
      <c r="K48" s="1"/>
      <c r="L48" s="1"/>
    </row>
    <row r="49" spans="5:12">
      <c r="E49" s="22">
        <v>62.46</v>
      </c>
      <c r="G49" s="37">
        <f t="shared" si="8"/>
        <v>672.31943999999999</v>
      </c>
      <c r="H49" s="1"/>
      <c r="I49" s="1"/>
      <c r="J49" s="1"/>
      <c r="K49" s="1"/>
      <c r="L49" s="1"/>
    </row>
    <row r="50" spans="5:12">
      <c r="E50" s="22">
        <v>62.47</v>
      </c>
      <c r="G50" s="37">
        <f t="shared" si="8"/>
        <v>672.42707999999993</v>
      </c>
      <c r="H50" s="1"/>
      <c r="I50" s="1"/>
      <c r="J50" s="1"/>
      <c r="K50" s="1"/>
      <c r="L50" s="1"/>
    </row>
    <row r="51" spans="5:12">
      <c r="E51" s="22">
        <v>62.58</v>
      </c>
      <c r="G51" s="37">
        <f t="shared" si="8"/>
        <v>673.61111999999991</v>
      </c>
      <c r="H51" s="1"/>
      <c r="I51" s="1"/>
      <c r="J51" s="1"/>
      <c r="K51" s="1"/>
      <c r="L51" s="1"/>
    </row>
    <row r="52" spans="5:12">
      <c r="E52" s="38">
        <v>67.28</v>
      </c>
      <c r="G52" s="37">
        <f t="shared" si="8"/>
        <v>724.20191999999997</v>
      </c>
      <c r="H52" s="1"/>
      <c r="I52" s="1"/>
      <c r="J52" s="1"/>
      <c r="K52" s="1"/>
      <c r="L52" s="1"/>
    </row>
    <row r="53" spans="5:12">
      <c r="E53" s="22">
        <v>67.739999999999995</v>
      </c>
      <c r="G53" s="37">
        <f t="shared" si="8"/>
        <v>729.15335999999991</v>
      </c>
      <c r="H53" s="1"/>
      <c r="I53" s="1"/>
      <c r="J53" s="1"/>
      <c r="K53" s="1"/>
      <c r="L53" s="1"/>
    </row>
    <row r="54" spans="5:12">
      <c r="E54" s="22">
        <v>67.75</v>
      </c>
      <c r="G54" s="37">
        <f t="shared" si="8"/>
        <v>729.26099999999997</v>
      </c>
      <c r="H54" s="1"/>
      <c r="I54" s="1"/>
      <c r="J54" s="1"/>
      <c r="K54" s="1"/>
      <c r="L54" s="1"/>
    </row>
    <row r="55" spans="5:12">
      <c r="E55" s="22">
        <v>67.98</v>
      </c>
      <c r="G55" s="37">
        <f t="shared" si="8"/>
        <v>731.73671999999999</v>
      </c>
      <c r="H55" s="1"/>
      <c r="I55" s="1"/>
      <c r="J55" s="1"/>
      <c r="K55" s="1"/>
      <c r="L55" s="1"/>
    </row>
    <row r="56" spans="5:12">
      <c r="E56" s="22">
        <v>69.12</v>
      </c>
      <c r="G56" s="37">
        <f t="shared" si="8"/>
        <v>744.00768000000005</v>
      </c>
      <c r="H56" s="1"/>
      <c r="I56" s="1"/>
      <c r="J56" s="1"/>
      <c r="K56" s="1"/>
      <c r="L56" s="1"/>
    </row>
    <row r="57" spans="5:12">
      <c r="E57" s="22">
        <v>69.349999999999994</v>
      </c>
      <c r="G57" s="37">
        <f t="shared" si="8"/>
        <v>746.48339999999985</v>
      </c>
      <c r="I57" s="37"/>
    </row>
    <row r="58" spans="5:12">
      <c r="E58" s="22">
        <v>78.62</v>
      </c>
      <c r="G58" s="37">
        <f t="shared" si="8"/>
        <v>846.26567999999997</v>
      </c>
      <c r="I58" s="37"/>
    </row>
    <row r="59" spans="5:12">
      <c r="E59" s="22">
        <v>77.63</v>
      </c>
      <c r="G59" s="37">
        <f t="shared" si="8"/>
        <v>835.60931999999991</v>
      </c>
      <c r="I59" s="37"/>
    </row>
    <row r="62" spans="5:12">
      <c r="E62" s="22">
        <v>14.18</v>
      </c>
      <c r="G62" s="37">
        <f>E62*10.764</f>
        <v>152.63351999999998</v>
      </c>
      <c r="H62" s="37">
        <f>G62*0.4</f>
        <v>61.05340799999999</v>
      </c>
    </row>
    <row r="63" spans="5:12">
      <c r="E63" s="22">
        <v>24.69</v>
      </c>
      <c r="G63" s="37">
        <f>E63*10.764</f>
        <v>265.76315999999997</v>
      </c>
      <c r="H63" s="37">
        <f>G63*0.4</f>
        <v>106.30526399999999</v>
      </c>
    </row>
  </sheetData>
  <mergeCells count="1">
    <mergeCell ref="A42:D4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D1" zoomScale="85" zoomScaleNormal="85" workbookViewId="0">
      <selection activeCell="Q10" sqref="Q10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>
        <v>1</v>
      </c>
      <c r="V16" s="10" t="s">
        <v>4</v>
      </c>
      <c r="W16" s="10">
        <v>110.9</v>
      </c>
      <c r="X16" s="2">
        <f>W16*10.764</f>
        <v>1193.7275999999999</v>
      </c>
      <c r="Y16" s="10">
        <v>6</v>
      </c>
      <c r="Z16" s="32">
        <v>13.19</v>
      </c>
      <c r="AA16" s="2">
        <f t="shared" ref="AA16:AA17" si="0">Z16*10.764</f>
        <v>141.97716</v>
      </c>
    </row>
    <row r="17" spans="21:27" ht="15.75" thickBot="1">
      <c r="U17" s="12">
        <v>2</v>
      </c>
      <c r="V17" s="12" t="s">
        <v>7</v>
      </c>
      <c r="W17" s="12">
        <v>140.69999999999999</v>
      </c>
      <c r="X17" s="2">
        <f>W17*10.764</f>
        <v>1514.4947999999997</v>
      </c>
      <c r="Y17" s="12">
        <v>6</v>
      </c>
      <c r="Z17" s="32">
        <v>19.66</v>
      </c>
      <c r="AA17" s="2">
        <f t="shared" si="0"/>
        <v>211.62024</v>
      </c>
    </row>
    <row r="18" spans="21:27" s="1" customFormat="1">
      <c r="Y18" s="1">
        <v>12</v>
      </c>
    </row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F11" sqref="F11"/>
    </sheetView>
  </sheetViews>
  <sheetFormatPr defaultRowHeight="15"/>
  <sheetData>
    <row r="1" spans="1:3">
      <c r="A1" s="53" t="s">
        <v>16</v>
      </c>
      <c r="B1" s="53"/>
      <c r="C1" s="53"/>
    </row>
    <row r="2" spans="1:3">
      <c r="A2" s="1" t="s">
        <v>17</v>
      </c>
      <c r="B2">
        <v>38</v>
      </c>
      <c r="C2" s="1" t="s">
        <v>5</v>
      </c>
    </row>
    <row r="3" spans="1:3">
      <c r="B3">
        <v>2</v>
      </c>
      <c r="C3" s="1" t="s">
        <v>15</v>
      </c>
    </row>
    <row r="9" spans="1:3" s="1" customFormat="1"/>
    <row r="18" s="1" customFormat="1"/>
    <row r="19" s="1" customFormat="1"/>
    <row r="20" s="1" customFormat="1"/>
    <row r="31" s="1" customFormat="1"/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4"/>
  <sheetViews>
    <sheetView zoomScaleNormal="100" workbookViewId="0">
      <selection activeCell="F24" sqref="F24"/>
    </sheetView>
  </sheetViews>
  <sheetFormatPr defaultRowHeight="15"/>
  <cols>
    <col min="5" max="5" width="9.140625" style="1"/>
    <col min="6" max="6" width="18.1406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2"/>
      <c r="C4" s="22"/>
      <c r="D4" s="22"/>
      <c r="E4" s="22"/>
      <c r="F4" s="22"/>
      <c r="G4" s="22"/>
      <c r="H4" s="22"/>
      <c r="I4" s="22"/>
      <c r="J4" s="11"/>
      <c r="K4" s="26"/>
      <c r="L4" s="22"/>
      <c r="M4" s="24"/>
      <c r="N4" s="25"/>
      <c r="O4" s="25">
        <f>M4+N4+J4</f>
        <v>0</v>
      </c>
      <c r="P4" s="3" t="e">
        <f>O4/G4</f>
        <v>#DIV/0!</v>
      </c>
    </row>
    <row r="5" spans="2:16">
      <c r="B5" s="22"/>
      <c r="C5" s="22"/>
      <c r="D5" s="22"/>
      <c r="E5" s="22"/>
      <c r="F5" s="22"/>
      <c r="G5" s="22"/>
      <c r="H5" s="22"/>
      <c r="I5" s="22"/>
      <c r="J5" s="11"/>
      <c r="K5" s="26"/>
      <c r="L5" s="22"/>
      <c r="M5" s="24"/>
      <c r="N5" s="25"/>
      <c r="O5" s="24"/>
    </row>
    <row r="6" spans="2:16">
      <c r="B6" s="22"/>
      <c r="C6" s="22"/>
      <c r="D6" s="22"/>
      <c r="E6" s="22"/>
      <c r="F6" s="22"/>
      <c r="G6" s="22"/>
      <c r="H6" s="22"/>
      <c r="I6" s="22"/>
      <c r="J6" s="11"/>
      <c r="K6" s="26"/>
      <c r="L6" s="26"/>
      <c r="M6" s="24"/>
      <c r="N6" s="24"/>
      <c r="O6" s="24"/>
    </row>
    <row r="7" spans="2:16">
      <c r="B7" s="22"/>
      <c r="C7" s="22"/>
      <c r="D7" s="22"/>
      <c r="E7" s="22"/>
      <c r="F7" s="22"/>
      <c r="G7" s="22"/>
      <c r="H7" s="22"/>
      <c r="I7" s="22"/>
      <c r="J7" s="11"/>
      <c r="K7" s="26"/>
    </row>
    <row r="8" spans="2:16">
      <c r="B8" s="22"/>
      <c r="C8" s="22"/>
      <c r="D8" s="22"/>
      <c r="E8" s="22"/>
      <c r="F8" s="22"/>
      <c r="G8" s="22"/>
      <c r="H8" s="22"/>
      <c r="I8" s="22"/>
      <c r="J8" s="11"/>
      <c r="K8" s="26"/>
      <c r="L8" s="22"/>
    </row>
    <row r="9" spans="2:16">
      <c r="B9" s="22"/>
      <c r="C9" s="22"/>
      <c r="D9" s="22"/>
      <c r="E9" s="22"/>
      <c r="F9" s="22"/>
      <c r="G9" s="22"/>
      <c r="H9" s="22"/>
      <c r="I9" s="22"/>
      <c r="J9" s="11"/>
      <c r="K9" s="26"/>
      <c r="L9" s="26"/>
    </row>
    <row r="10" spans="2:16">
      <c r="B10" s="22"/>
      <c r="D10" s="24"/>
      <c r="E10" s="24"/>
      <c r="F10" s="24"/>
      <c r="G10" s="24"/>
      <c r="H10" s="24"/>
      <c r="I10" s="22"/>
      <c r="J10" s="11"/>
      <c r="K10" s="25"/>
      <c r="L10" s="26"/>
    </row>
    <row r="11" spans="2:16">
      <c r="B11" s="22"/>
      <c r="D11" s="24"/>
      <c r="E11" s="24"/>
      <c r="F11" s="24"/>
      <c r="G11" s="24"/>
      <c r="H11" s="24"/>
      <c r="I11" s="22"/>
      <c r="J11" s="11"/>
      <c r="K11" s="25"/>
      <c r="L11" s="26"/>
    </row>
    <row r="12" spans="2:16">
      <c r="B12" s="22"/>
      <c r="D12" s="24"/>
      <c r="E12" s="24"/>
      <c r="F12" s="24"/>
      <c r="G12" s="24"/>
      <c r="J12" s="11"/>
      <c r="K12" s="25"/>
      <c r="L12" s="26"/>
    </row>
    <row r="13" spans="2:16">
      <c r="B13" s="22"/>
      <c r="D13" s="24"/>
      <c r="E13" s="24"/>
      <c r="F13" s="24"/>
      <c r="G13" s="24"/>
      <c r="H13" s="24"/>
      <c r="I13" s="22"/>
      <c r="J13" s="11"/>
      <c r="K13" s="25"/>
      <c r="L13" s="26"/>
    </row>
    <row r="14" spans="2:16">
      <c r="B14" s="23"/>
      <c r="C14" s="40"/>
      <c r="D14" s="41"/>
      <c r="E14" s="41"/>
      <c r="F14" s="41"/>
      <c r="G14" s="41"/>
      <c r="H14" s="41"/>
      <c r="I14" s="23"/>
      <c r="J14" s="36"/>
      <c r="K14" s="25"/>
      <c r="L14" s="26"/>
    </row>
    <row r="15" spans="2:16">
      <c r="D15" s="24"/>
      <c r="E15" s="24"/>
      <c r="F15" s="24"/>
      <c r="G15" s="24"/>
      <c r="H15" s="24"/>
      <c r="I15" s="22"/>
      <c r="K15" s="25"/>
      <c r="L15" s="26"/>
    </row>
    <row r="16" spans="2:16">
      <c r="D16" s="24"/>
      <c r="E16" s="24"/>
      <c r="F16" s="24"/>
      <c r="G16" s="24"/>
      <c r="H16" s="24"/>
      <c r="I16" s="22"/>
      <c r="K16" s="25"/>
      <c r="L16" s="26"/>
    </row>
    <row r="17" spans="4:12">
      <c r="D17" s="24"/>
      <c r="E17" s="24"/>
      <c r="F17" s="24"/>
      <c r="G17" s="24"/>
      <c r="H17" s="24"/>
      <c r="I17" s="22"/>
      <c r="K17" s="25"/>
      <c r="L17" s="26"/>
    </row>
    <row r="18" spans="4:12">
      <c r="D18" s="24"/>
      <c r="E18" s="24"/>
      <c r="F18" s="24"/>
      <c r="G18" s="24"/>
      <c r="H18" s="24"/>
      <c r="I18" s="22"/>
      <c r="K18" s="25"/>
      <c r="L18" s="26"/>
    </row>
    <row r="19" spans="4:12">
      <c r="D19" s="2"/>
      <c r="I19" s="22"/>
      <c r="L19" s="26"/>
    </row>
    <row r="20" spans="4:12">
      <c r="I20" s="22"/>
    </row>
    <row r="21" spans="4:12">
      <c r="I21" s="22"/>
    </row>
    <row r="22" spans="4:12">
      <c r="I22" s="22"/>
    </row>
    <row r="23" spans="4:12">
      <c r="I23" s="22"/>
    </row>
    <row r="24" spans="4:12">
      <c r="D24">
        <v>966.11</v>
      </c>
      <c r="E24" s="1">
        <v>11800</v>
      </c>
      <c r="F24" s="1">
        <f>E24*D24</f>
        <v>11400098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8" sqref="K18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3" sqref="K1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9" sqref="L9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7" sqref="L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Tulsi Vasundhara</vt:lpstr>
      <vt:lpstr>RERA</vt:lpstr>
      <vt:lpstr>Floor Plan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2024-02-21T09:44:18Z</dcterms:modified>
</cp:coreProperties>
</file>