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Nashik\Project Nashik\SBI\Shri Ram Kunj\"/>
    </mc:Choice>
  </mc:AlternateContent>
  <xr:revisionPtr revIDLastSave="0" documentId="13_ncr:1_{FA7B9097-1162-420E-8DF4-B5ED3273BC36}" xr6:coauthVersionLast="47" xr6:coauthVersionMax="47" xr10:uidLastSave="{00000000-0000-0000-0000-000000000000}"/>
  <bookViews>
    <workbookView xWindow="-120" yWindow="-120" windowWidth="29040" windowHeight="15720" tabRatio="451" activeTab="4" xr2:uid="{00000000-000D-0000-FFFF-FFFF00000000}"/>
  </bookViews>
  <sheets>
    <sheet name="A - Wing" sheetId="110" r:id="rId1"/>
    <sheet name="B - Wing " sheetId="119" r:id="rId2"/>
    <sheet name="C - Wing " sheetId="121" r:id="rId3"/>
    <sheet name="D - Wing" sheetId="122" r:id="rId4"/>
    <sheet name="Total" sheetId="117" r:id="rId5"/>
    <sheet name="Typical" sheetId="118" r:id="rId6"/>
    <sheet name="RERA" sheetId="73" r:id="rId7"/>
    <sheet name="IGR" sheetId="116" r:id="rId8"/>
  </sheets>
  <definedNames>
    <definedName name="_xlnm._FilterDatabase" localSheetId="0" hidden="1">'A - Wing'!$D$3:$D$31</definedName>
    <definedName name="_xlnm._FilterDatabase" localSheetId="1" hidden="1">'B - Wing '!$D$3:$D$31</definedName>
    <definedName name="_xlnm._FilterDatabase" localSheetId="2" hidden="1">'C - Wing '!$D$2:$D$30</definedName>
    <definedName name="_xlnm._FilterDatabase" localSheetId="3" hidden="1">'D - Wing'!$D$2:$D$23</definedName>
    <definedName name="_xlnm._FilterDatabase" localSheetId="6" hidden="1">RERA!#REF!</definedName>
  </definedNames>
  <calcPr calcId="191029"/>
</workbook>
</file>

<file path=xl/calcChain.xml><?xml version="1.0" encoding="utf-8"?>
<calcChain xmlns="http://schemas.openxmlformats.org/spreadsheetml/2006/main">
  <c r="K13" i="117" l="1"/>
  <c r="K12" i="117"/>
  <c r="K11" i="117"/>
  <c r="G16" i="117"/>
  <c r="G15" i="117"/>
  <c r="G13" i="117"/>
  <c r="G14" i="117"/>
  <c r="M7" i="117"/>
  <c r="M6" i="117"/>
  <c r="M5" i="117"/>
  <c r="M4" i="117"/>
  <c r="M3" i="117"/>
  <c r="K7" i="117"/>
  <c r="K4" i="117"/>
  <c r="K5" i="117"/>
  <c r="K6" i="117"/>
  <c r="K3" i="117"/>
  <c r="I7" i="117"/>
  <c r="H7" i="117"/>
  <c r="G7" i="117"/>
  <c r="F7" i="117"/>
  <c r="E7" i="117"/>
  <c r="D7" i="117"/>
  <c r="I3" i="121"/>
  <c r="I4" i="121"/>
  <c r="I5" i="121"/>
  <c r="I6" i="121"/>
  <c r="I7" i="121"/>
  <c r="I8" i="121"/>
  <c r="I9" i="121"/>
  <c r="I10" i="121"/>
  <c r="I11" i="121"/>
  <c r="I12" i="121"/>
  <c r="I13" i="121"/>
  <c r="I14" i="121"/>
  <c r="I15" i="121"/>
  <c r="I16" i="121"/>
  <c r="I17" i="121"/>
  <c r="I18" i="121"/>
  <c r="I19" i="121"/>
  <c r="I20" i="121"/>
  <c r="I21" i="121"/>
  <c r="I22" i="121"/>
  <c r="I23" i="121"/>
  <c r="I24" i="121"/>
  <c r="I25" i="121"/>
  <c r="I26" i="121"/>
  <c r="I27" i="121"/>
  <c r="I28" i="121"/>
  <c r="I29" i="121"/>
  <c r="I2" i="121"/>
  <c r="H3" i="121"/>
  <c r="H4" i="121"/>
  <c r="H5" i="121"/>
  <c r="H6" i="121"/>
  <c r="H7" i="121"/>
  <c r="H8" i="121"/>
  <c r="H9" i="121"/>
  <c r="H10" i="121"/>
  <c r="K10" i="121" s="1"/>
  <c r="H11" i="121"/>
  <c r="H12" i="121"/>
  <c r="H13" i="121"/>
  <c r="H14" i="121"/>
  <c r="H15" i="121"/>
  <c r="H16" i="121"/>
  <c r="H17" i="121"/>
  <c r="H18" i="121"/>
  <c r="H19" i="121"/>
  <c r="H20" i="121"/>
  <c r="H21" i="121"/>
  <c r="H22" i="121"/>
  <c r="H23" i="121"/>
  <c r="H24" i="121"/>
  <c r="H25" i="121"/>
  <c r="H26" i="121"/>
  <c r="H27" i="121"/>
  <c r="H28" i="121"/>
  <c r="H29" i="121"/>
  <c r="H2" i="121"/>
  <c r="I4" i="119"/>
  <c r="I5" i="119"/>
  <c r="I6" i="119"/>
  <c r="I7" i="119"/>
  <c r="I8" i="119"/>
  <c r="I9" i="119"/>
  <c r="I10" i="119"/>
  <c r="I11" i="119"/>
  <c r="I12" i="119"/>
  <c r="I13" i="119"/>
  <c r="I14" i="119"/>
  <c r="I15" i="119"/>
  <c r="I16" i="119"/>
  <c r="I17" i="119"/>
  <c r="I18" i="119"/>
  <c r="I19" i="119"/>
  <c r="I20" i="119"/>
  <c r="I21" i="119"/>
  <c r="I22" i="119"/>
  <c r="I23" i="119"/>
  <c r="I24" i="119"/>
  <c r="I25" i="119"/>
  <c r="I26" i="119"/>
  <c r="I27" i="119"/>
  <c r="I28" i="119"/>
  <c r="I29" i="119"/>
  <c r="I30" i="119"/>
  <c r="I3" i="119"/>
  <c r="H4" i="119"/>
  <c r="H5" i="119"/>
  <c r="H6" i="119"/>
  <c r="H7" i="119"/>
  <c r="K7" i="119" s="1"/>
  <c r="H8" i="119"/>
  <c r="H9" i="119"/>
  <c r="H10" i="119"/>
  <c r="H11" i="119"/>
  <c r="K11" i="119" s="1"/>
  <c r="H12" i="119"/>
  <c r="H13" i="119"/>
  <c r="H14" i="119"/>
  <c r="H15" i="119"/>
  <c r="K15" i="119" s="1"/>
  <c r="H16" i="119"/>
  <c r="H17" i="119"/>
  <c r="H18" i="119"/>
  <c r="H19" i="119"/>
  <c r="H20" i="119"/>
  <c r="H21" i="119"/>
  <c r="H22" i="119"/>
  <c r="H23" i="119"/>
  <c r="H24" i="119"/>
  <c r="H25" i="119"/>
  <c r="H26" i="119"/>
  <c r="H27" i="119"/>
  <c r="H28" i="119"/>
  <c r="H29" i="119"/>
  <c r="H30" i="119"/>
  <c r="H3" i="119"/>
  <c r="I4" i="110"/>
  <c r="I5" i="110"/>
  <c r="I6" i="110"/>
  <c r="I7" i="110"/>
  <c r="I8" i="110"/>
  <c r="I9" i="110"/>
  <c r="I10" i="110"/>
  <c r="I11" i="110"/>
  <c r="I12" i="110"/>
  <c r="I13" i="110"/>
  <c r="I14" i="110"/>
  <c r="I15" i="110"/>
  <c r="I16" i="110"/>
  <c r="I17" i="110"/>
  <c r="I18" i="110"/>
  <c r="I19" i="110"/>
  <c r="I20" i="110"/>
  <c r="I21" i="110"/>
  <c r="I22" i="110"/>
  <c r="I23" i="110"/>
  <c r="I24" i="110"/>
  <c r="I25" i="110"/>
  <c r="I26" i="110"/>
  <c r="I27" i="110"/>
  <c r="I28" i="110"/>
  <c r="I29" i="110"/>
  <c r="I30" i="110"/>
  <c r="H4" i="110"/>
  <c r="H5" i="110"/>
  <c r="H6" i="110"/>
  <c r="H7" i="110"/>
  <c r="H8" i="110"/>
  <c r="H9" i="110"/>
  <c r="H10" i="110"/>
  <c r="H11" i="110"/>
  <c r="K11" i="110" s="1"/>
  <c r="H12" i="110"/>
  <c r="H13" i="110"/>
  <c r="H14" i="110"/>
  <c r="H15" i="110"/>
  <c r="H16" i="110"/>
  <c r="H17" i="110"/>
  <c r="H18" i="110"/>
  <c r="H19" i="110"/>
  <c r="K19" i="110" s="1"/>
  <c r="H20" i="110"/>
  <c r="H21" i="110"/>
  <c r="H22" i="110"/>
  <c r="H23" i="110"/>
  <c r="H24" i="110"/>
  <c r="H25" i="110"/>
  <c r="H26" i="110"/>
  <c r="H27" i="110"/>
  <c r="K27" i="110" s="1"/>
  <c r="H28" i="110"/>
  <c r="H29" i="110"/>
  <c r="H30" i="110"/>
  <c r="I3" i="110"/>
  <c r="K6" i="121"/>
  <c r="J62" i="118"/>
  <c r="J61" i="118"/>
  <c r="J60" i="118"/>
  <c r="J59" i="118"/>
  <c r="I62" i="118"/>
  <c r="I61" i="118"/>
  <c r="I60" i="118"/>
  <c r="I59" i="118"/>
  <c r="J32" i="118"/>
  <c r="J31" i="118"/>
  <c r="J30" i="118"/>
  <c r="J29" i="118"/>
  <c r="I32" i="118"/>
  <c r="I31" i="118"/>
  <c r="I30" i="118"/>
  <c r="I29" i="118"/>
  <c r="J4" i="118"/>
  <c r="J5" i="118"/>
  <c r="J6" i="118"/>
  <c r="J3" i="118"/>
  <c r="I4" i="118"/>
  <c r="I5" i="118"/>
  <c r="I6" i="118"/>
  <c r="I3" i="118"/>
  <c r="I11" i="122"/>
  <c r="I12" i="122" s="1"/>
  <c r="I13" i="122" s="1"/>
  <c r="I14" i="122" s="1"/>
  <c r="I15" i="122" s="1"/>
  <c r="I16" i="122" s="1"/>
  <c r="I17" i="122" s="1"/>
  <c r="I18" i="122" s="1"/>
  <c r="I19" i="122" s="1"/>
  <c r="I20" i="122" s="1"/>
  <c r="I21" i="122" s="1"/>
  <c r="I22" i="122" s="1"/>
  <c r="H87" i="118"/>
  <c r="F87" i="118"/>
  <c r="D87" i="118"/>
  <c r="J87" i="118" s="1"/>
  <c r="H86" i="118"/>
  <c r="F86" i="118"/>
  <c r="D86" i="118"/>
  <c r="H85" i="118"/>
  <c r="F85" i="118"/>
  <c r="D85" i="118"/>
  <c r="G90" i="122"/>
  <c r="H90" i="122" s="1"/>
  <c r="G84" i="122"/>
  <c r="F23" i="122"/>
  <c r="E23" i="122"/>
  <c r="H22" i="122"/>
  <c r="G22" i="122"/>
  <c r="H21" i="122"/>
  <c r="G21" i="122"/>
  <c r="H20" i="122"/>
  <c r="G20" i="122"/>
  <c r="H19" i="122"/>
  <c r="G19" i="122"/>
  <c r="H18" i="122"/>
  <c r="G18" i="122"/>
  <c r="H17" i="122"/>
  <c r="G17" i="122"/>
  <c r="H16" i="122"/>
  <c r="G16" i="122"/>
  <c r="H15" i="122"/>
  <c r="G15" i="122"/>
  <c r="H14" i="122"/>
  <c r="G14" i="122"/>
  <c r="H13" i="122"/>
  <c r="G13" i="122"/>
  <c r="H12" i="122"/>
  <c r="G12" i="122"/>
  <c r="H11" i="122"/>
  <c r="G11" i="122"/>
  <c r="H10" i="122"/>
  <c r="G10" i="122"/>
  <c r="I9" i="122"/>
  <c r="H9" i="122"/>
  <c r="G9" i="122"/>
  <c r="H8" i="122"/>
  <c r="G8" i="122"/>
  <c r="J8" i="122" s="1"/>
  <c r="H7" i="122"/>
  <c r="G7" i="122"/>
  <c r="J7" i="122" s="1"/>
  <c r="H6" i="122"/>
  <c r="G6" i="122"/>
  <c r="J6" i="122" s="1"/>
  <c r="L6" i="122" s="1"/>
  <c r="H5" i="122"/>
  <c r="G5" i="122"/>
  <c r="J5" i="122" s="1"/>
  <c r="H4" i="122"/>
  <c r="G4" i="122"/>
  <c r="J4" i="122" s="1"/>
  <c r="H3" i="122"/>
  <c r="G3" i="122"/>
  <c r="J3" i="122" s="1"/>
  <c r="L3" i="122" s="1"/>
  <c r="S2" i="122"/>
  <c r="H2" i="122"/>
  <c r="G2" i="122"/>
  <c r="J67" i="118"/>
  <c r="J36" i="118"/>
  <c r="F68" i="118"/>
  <c r="D68" i="118"/>
  <c r="J68" i="118" s="1"/>
  <c r="H67" i="118"/>
  <c r="F67" i="118"/>
  <c r="D67" i="118"/>
  <c r="H66" i="118"/>
  <c r="F66" i="118"/>
  <c r="J66" i="118" s="1"/>
  <c r="D66" i="118"/>
  <c r="F65" i="118"/>
  <c r="D65" i="118"/>
  <c r="J65" i="118" s="1"/>
  <c r="H62" i="118"/>
  <c r="F62" i="118"/>
  <c r="D62" i="118"/>
  <c r="H61" i="118"/>
  <c r="F61" i="118"/>
  <c r="D61" i="118"/>
  <c r="H60" i="118"/>
  <c r="F60" i="118"/>
  <c r="D60" i="118"/>
  <c r="H59" i="118"/>
  <c r="F59" i="118"/>
  <c r="D59" i="118"/>
  <c r="H97" i="121"/>
  <c r="I97" i="121" s="1"/>
  <c r="H91" i="121"/>
  <c r="G30" i="121"/>
  <c r="F30" i="121"/>
  <c r="E30" i="121"/>
  <c r="J12" i="121"/>
  <c r="J13" i="121" s="1"/>
  <c r="J11" i="121"/>
  <c r="K9" i="121"/>
  <c r="M9" i="121" s="1"/>
  <c r="K8" i="121"/>
  <c r="K7" i="121"/>
  <c r="K5" i="121"/>
  <c r="K4" i="121"/>
  <c r="K3" i="121"/>
  <c r="M3" i="121" s="1"/>
  <c r="T2" i="121"/>
  <c r="G31" i="119"/>
  <c r="G31" i="110"/>
  <c r="K4" i="119"/>
  <c r="F31" i="119"/>
  <c r="K4" i="110"/>
  <c r="L4" i="110" s="1"/>
  <c r="N4" i="110"/>
  <c r="K6" i="110"/>
  <c r="L6" i="110" s="1"/>
  <c r="K8" i="110"/>
  <c r="L8" i="110" s="1"/>
  <c r="M8" i="110"/>
  <c r="N8" i="110"/>
  <c r="K10" i="110"/>
  <c r="L10" i="110" s="1"/>
  <c r="K12" i="110"/>
  <c r="L12" i="110" s="1"/>
  <c r="M12" i="110"/>
  <c r="N12" i="110"/>
  <c r="K14" i="110"/>
  <c r="L14" i="110" s="1"/>
  <c r="K16" i="110"/>
  <c r="L16" i="110" s="1"/>
  <c r="M16" i="110"/>
  <c r="N16" i="110"/>
  <c r="K18" i="110"/>
  <c r="L18" i="110" s="1"/>
  <c r="K20" i="110"/>
  <c r="L20" i="110" s="1"/>
  <c r="M20" i="110"/>
  <c r="N20" i="110"/>
  <c r="K22" i="110"/>
  <c r="L22" i="110" s="1"/>
  <c r="K24" i="110"/>
  <c r="L24" i="110" s="1"/>
  <c r="M24" i="110"/>
  <c r="N24" i="110"/>
  <c r="K26" i="110"/>
  <c r="L26" i="110" s="1"/>
  <c r="K28" i="110"/>
  <c r="L28" i="110" s="1"/>
  <c r="M28" i="110"/>
  <c r="N28" i="110"/>
  <c r="K30" i="110"/>
  <c r="L30" i="110" s="1"/>
  <c r="H98" i="119"/>
  <c r="I98" i="119" s="1"/>
  <c r="H92" i="119"/>
  <c r="E31" i="119"/>
  <c r="K14" i="119"/>
  <c r="K13" i="119"/>
  <c r="J12" i="119"/>
  <c r="J13" i="119" s="1"/>
  <c r="J14" i="119" s="1"/>
  <c r="J15" i="119" s="1"/>
  <c r="K12" i="119"/>
  <c r="K10" i="119"/>
  <c r="K9" i="119"/>
  <c r="K8" i="119"/>
  <c r="K6" i="119"/>
  <c r="K5" i="119"/>
  <c r="T3" i="119"/>
  <c r="F38" i="118"/>
  <c r="D38" i="118"/>
  <c r="J38" i="118" s="1"/>
  <c r="H37" i="118"/>
  <c r="F37" i="118"/>
  <c r="D37" i="118"/>
  <c r="J37" i="118" s="1"/>
  <c r="H36" i="118"/>
  <c r="F36" i="118"/>
  <c r="D36" i="118"/>
  <c r="F35" i="118"/>
  <c r="D35" i="118"/>
  <c r="J35" i="118" s="1"/>
  <c r="H32" i="118"/>
  <c r="F32" i="118"/>
  <c r="D32" i="118"/>
  <c r="H31" i="118"/>
  <c r="F31" i="118"/>
  <c r="D31" i="118"/>
  <c r="H30" i="118"/>
  <c r="F30" i="118"/>
  <c r="D30" i="118"/>
  <c r="H29" i="118"/>
  <c r="F29" i="118"/>
  <c r="D29" i="118"/>
  <c r="E31" i="110"/>
  <c r="F31" i="110"/>
  <c r="K5" i="110"/>
  <c r="K7" i="110"/>
  <c r="K9" i="110"/>
  <c r="K13" i="110"/>
  <c r="K15" i="110"/>
  <c r="K17" i="110"/>
  <c r="K21" i="110"/>
  <c r="K23" i="110"/>
  <c r="K25" i="110"/>
  <c r="K29" i="110"/>
  <c r="F12" i="118"/>
  <c r="D12" i="118"/>
  <c r="J12" i="118" s="1"/>
  <c r="H11" i="118"/>
  <c r="F11" i="118"/>
  <c r="J11" i="118" s="1"/>
  <c r="D11" i="118"/>
  <c r="H10" i="118"/>
  <c r="F10" i="118"/>
  <c r="D10" i="118"/>
  <c r="J10" i="118" s="1"/>
  <c r="F9" i="118"/>
  <c r="D9" i="118"/>
  <c r="J9" i="118" s="1"/>
  <c r="H6" i="118"/>
  <c r="H5" i="118"/>
  <c r="H4" i="118"/>
  <c r="H3" i="118"/>
  <c r="F6" i="118"/>
  <c r="F5" i="118"/>
  <c r="F4" i="118"/>
  <c r="F3" i="118"/>
  <c r="D4" i="118"/>
  <c r="D5" i="118"/>
  <c r="D6" i="118"/>
  <c r="D3" i="118"/>
  <c r="AF62" i="73"/>
  <c r="AE61" i="73"/>
  <c r="AE60" i="73"/>
  <c r="AE59" i="73"/>
  <c r="AE44" i="73"/>
  <c r="AE43" i="73"/>
  <c r="AE42" i="73"/>
  <c r="AF13" i="73"/>
  <c r="AF28" i="73"/>
  <c r="AF45" i="73"/>
  <c r="AE27" i="73"/>
  <c r="AE26" i="73"/>
  <c r="AE12" i="73"/>
  <c r="AE11" i="73"/>
  <c r="M4" i="110" l="1"/>
  <c r="M5" i="119"/>
  <c r="N5" i="119"/>
  <c r="L5" i="119"/>
  <c r="M7" i="119"/>
  <c r="L7" i="119"/>
  <c r="N7" i="119"/>
  <c r="L9" i="119"/>
  <c r="N9" i="119"/>
  <c r="M9" i="119"/>
  <c r="L11" i="119"/>
  <c r="M11" i="119"/>
  <c r="N11" i="119"/>
  <c r="L13" i="119"/>
  <c r="N13" i="119"/>
  <c r="M13" i="119"/>
  <c r="L15" i="119"/>
  <c r="M15" i="119"/>
  <c r="N15" i="119"/>
  <c r="M6" i="119"/>
  <c r="N6" i="119"/>
  <c r="L6" i="119"/>
  <c r="M8" i="119"/>
  <c r="N8" i="119"/>
  <c r="L8" i="119"/>
  <c r="L10" i="119"/>
  <c r="N10" i="119"/>
  <c r="M10" i="119"/>
  <c r="L12" i="119"/>
  <c r="M12" i="119"/>
  <c r="N12" i="119"/>
  <c r="L4" i="119"/>
  <c r="M4" i="119"/>
  <c r="N4" i="119"/>
  <c r="L14" i="119"/>
  <c r="N14" i="119"/>
  <c r="M14" i="119"/>
  <c r="L21" i="110"/>
  <c r="M21" i="110"/>
  <c r="N21" i="110"/>
  <c r="L9" i="110"/>
  <c r="M9" i="110"/>
  <c r="N9" i="110"/>
  <c r="L27" i="110"/>
  <c r="N27" i="110"/>
  <c r="M27" i="110"/>
  <c r="L19" i="110"/>
  <c r="N19" i="110"/>
  <c r="M19" i="110"/>
  <c r="L7" i="110"/>
  <c r="N7" i="110"/>
  <c r="M7" i="110"/>
  <c r="L29" i="110"/>
  <c r="M29" i="110"/>
  <c r="N29" i="110"/>
  <c r="L25" i="110"/>
  <c r="M25" i="110"/>
  <c r="N25" i="110"/>
  <c r="L17" i="110"/>
  <c r="M17" i="110"/>
  <c r="N17" i="110"/>
  <c r="L13" i="110"/>
  <c r="M13" i="110"/>
  <c r="N13" i="110"/>
  <c r="L5" i="110"/>
  <c r="M5" i="110"/>
  <c r="N5" i="110"/>
  <c r="L23" i="110"/>
  <c r="N23" i="110"/>
  <c r="M23" i="110"/>
  <c r="L15" i="110"/>
  <c r="N15" i="110"/>
  <c r="M15" i="110"/>
  <c r="L11" i="110"/>
  <c r="N11" i="110"/>
  <c r="M11" i="110"/>
  <c r="N26" i="110"/>
  <c r="N22" i="110"/>
  <c r="N18" i="110"/>
  <c r="N14" i="110"/>
  <c r="N10" i="110"/>
  <c r="N6" i="110"/>
  <c r="N30" i="110"/>
  <c r="M26" i="110"/>
  <c r="M22" i="110"/>
  <c r="M18" i="110"/>
  <c r="M14" i="110"/>
  <c r="M10" i="110"/>
  <c r="M6" i="110"/>
  <c r="J9" i="122"/>
  <c r="M3" i="122"/>
  <c r="M6" i="122"/>
  <c r="G23" i="122"/>
  <c r="H23" i="122"/>
  <c r="I10" i="122"/>
  <c r="J86" i="118"/>
  <c r="J85" i="118"/>
  <c r="M8" i="122"/>
  <c r="L8" i="122"/>
  <c r="K8" i="122"/>
  <c r="K9" i="122"/>
  <c r="M9" i="122"/>
  <c r="L9" i="122"/>
  <c r="L4" i="122"/>
  <c r="K4" i="122"/>
  <c r="M4" i="122"/>
  <c r="K7" i="122"/>
  <c r="M7" i="122"/>
  <c r="L7" i="122"/>
  <c r="L5" i="122"/>
  <c r="M5" i="122"/>
  <c r="K5" i="122"/>
  <c r="J2" i="122"/>
  <c r="K3" i="122"/>
  <c r="K6" i="122"/>
  <c r="K11" i="121"/>
  <c r="M11" i="121" s="1"/>
  <c r="M7" i="121"/>
  <c r="N7" i="121"/>
  <c r="N9" i="121"/>
  <c r="M5" i="121"/>
  <c r="N5" i="121"/>
  <c r="N3" i="121"/>
  <c r="H30" i="121"/>
  <c r="I30" i="121"/>
  <c r="K13" i="121"/>
  <c r="J14" i="121"/>
  <c r="J15" i="121" s="1"/>
  <c r="L6" i="121"/>
  <c r="N6" i="121"/>
  <c r="M6" i="121"/>
  <c r="M10" i="121"/>
  <c r="N10" i="121"/>
  <c r="L10" i="121"/>
  <c r="M4" i="121"/>
  <c r="L4" i="121"/>
  <c r="N4" i="121"/>
  <c r="L8" i="121"/>
  <c r="N8" i="121"/>
  <c r="M8" i="121"/>
  <c r="K14" i="121"/>
  <c r="K2" i="121"/>
  <c r="L3" i="121"/>
  <c r="L5" i="121"/>
  <c r="L7" i="121"/>
  <c r="L9" i="121"/>
  <c r="K12" i="121"/>
  <c r="I31" i="119"/>
  <c r="H31" i="119"/>
  <c r="M30" i="110"/>
  <c r="H3" i="110"/>
  <c r="I31" i="110"/>
  <c r="J16" i="119"/>
  <c r="K3" i="119"/>
  <c r="L11" i="121" l="1"/>
  <c r="N11" i="121"/>
  <c r="J17" i="119"/>
  <c r="K16" i="119"/>
  <c r="H31" i="110"/>
  <c r="P3" i="110"/>
  <c r="J12" i="122"/>
  <c r="M12" i="122" s="1"/>
  <c r="J11" i="122"/>
  <c r="L11" i="122" s="1"/>
  <c r="J10" i="122"/>
  <c r="L10" i="122" s="1"/>
  <c r="K2" i="122"/>
  <c r="M2" i="122"/>
  <c r="L2" i="122"/>
  <c r="J13" i="122"/>
  <c r="L2" i="121"/>
  <c r="N2" i="121"/>
  <c r="M2" i="121"/>
  <c r="N14" i="121"/>
  <c r="M14" i="121"/>
  <c r="L14" i="121"/>
  <c r="J16" i="121"/>
  <c r="K15" i="121"/>
  <c r="M12" i="121"/>
  <c r="L12" i="121"/>
  <c r="N12" i="121"/>
  <c r="N13" i="121"/>
  <c r="M13" i="121"/>
  <c r="L13" i="121"/>
  <c r="L3" i="119"/>
  <c r="N3" i="119"/>
  <c r="M3" i="119"/>
  <c r="L16" i="119" l="1"/>
  <c r="M16" i="119"/>
  <c r="N16" i="119"/>
  <c r="J18" i="119"/>
  <c r="K17" i="119"/>
  <c r="M11" i="122"/>
  <c r="K10" i="122"/>
  <c r="K11" i="122"/>
  <c r="L12" i="122"/>
  <c r="K12" i="122"/>
  <c r="M10" i="122"/>
  <c r="L13" i="122"/>
  <c r="M13" i="122"/>
  <c r="K13" i="122"/>
  <c r="J17" i="121"/>
  <c r="K16" i="121"/>
  <c r="L15" i="121"/>
  <c r="N15" i="121"/>
  <c r="M15" i="121"/>
  <c r="K18" i="119" l="1"/>
  <c r="J19" i="119"/>
  <c r="L17" i="119"/>
  <c r="N17" i="119"/>
  <c r="M17" i="119"/>
  <c r="J14" i="122"/>
  <c r="M16" i="121"/>
  <c r="N16" i="121"/>
  <c r="L16" i="121"/>
  <c r="J18" i="121"/>
  <c r="K17" i="121"/>
  <c r="K19" i="119" l="1"/>
  <c r="J20" i="119"/>
  <c r="L18" i="119"/>
  <c r="N18" i="119"/>
  <c r="M18" i="119"/>
  <c r="L14" i="122"/>
  <c r="K14" i="122"/>
  <c r="M14" i="122"/>
  <c r="J15" i="122"/>
  <c r="J19" i="121"/>
  <c r="K18" i="121"/>
  <c r="N17" i="121"/>
  <c r="M17" i="121"/>
  <c r="L17" i="121"/>
  <c r="K20" i="119" l="1"/>
  <c r="J21" i="119"/>
  <c r="L19" i="119"/>
  <c r="M19" i="119"/>
  <c r="N19" i="119"/>
  <c r="K15" i="122"/>
  <c r="M15" i="122"/>
  <c r="L15" i="122"/>
  <c r="J16" i="122"/>
  <c r="M18" i="121"/>
  <c r="L18" i="121"/>
  <c r="N18" i="121"/>
  <c r="K19" i="121"/>
  <c r="J20" i="121"/>
  <c r="T3" i="110"/>
  <c r="K21" i="119" l="1"/>
  <c r="J22" i="119"/>
  <c r="L20" i="119"/>
  <c r="M20" i="119"/>
  <c r="N20" i="119"/>
  <c r="L16" i="122"/>
  <c r="M16" i="122"/>
  <c r="K16" i="122"/>
  <c r="J21" i="121"/>
  <c r="K20" i="121"/>
  <c r="L19" i="121"/>
  <c r="N19" i="121"/>
  <c r="M19" i="121"/>
  <c r="H98" i="110"/>
  <c r="I98" i="110" s="1"/>
  <c r="H92" i="110"/>
  <c r="J23" i="119" l="1"/>
  <c r="K22" i="119"/>
  <c r="L21" i="119"/>
  <c r="N21" i="119"/>
  <c r="M21" i="119"/>
  <c r="J17" i="122"/>
  <c r="M20" i="121"/>
  <c r="N20" i="121"/>
  <c r="L20" i="121"/>
  <c r="J22" i="121"/>
  <c r="K21" i="121"/>
  <c r="K3" i="110"/>
  <c r="Q3" i="110" s="1"/>
  <c r="L22" i="119" l="1"/>
  <c r="M22" i="119"/>
  <c r="N22" i="119"/>
  <c r="J24" i="119"/>
  <c r="K23" i="119"/>
  <c r="L17" i="122"/>
  <c r="M17" i="122"/>
  <c r="K17" i="122"/>
  <c r="J18" i="122"/>
  <c r="J23" i="121"/>
  <c r="K22" i="121"/>
  <c r="N21" i="121"/>
  <c r="L21" i="121"/>
  <c r="M21" i="121"/>
  <c r="J25" i="119" l="1"/>
  <c r="K24" i="119"/>
  <c r="L23" i="119"/>
  <c r="M23" i="119"/>
  <c r="N23" i="119"/>
  <c r="J19" i="122"/>
  <c r="K18" i="122"/>
  <c r="M18" i="122"/>
  <c r="L18" i="122"/>
  <c r="M22" i="121"/>
  <c r="L22" i="121"/>
  <c r="N22" i="121"/>
  <c r="K23" i="121"/>
  <c r="J24" i="121"/>
  <c r="L3" i="110"/>
  <c r="M3" i="110"/>
  <c r="N3" i="110"/>
  <c r="L24" i="119" l="1"/>
  <c r="M24" i="119"/>
  <c r="N24" i="119"/>
  <c r="J26" i="119"/>
  <c r="K25" i="119"/>
  <c r="L19" i="122"/>
  <c r="M19" i="122"/>
  <c r="K19" i="122"/>
  <c r="L23" i="121"/>
  <c r="N23" i="121"/>
  <c r="M23" i="121"/>
  <c r="J25" i="121"/>
  <c r="K24" i="121"/>
  <c r="K31" i="110"/>
  <c r="L40" i="110" s="1"/>
  <c r="L25" i="119" l="1"/>
  <c r="N25" i="119"/>
  <c r="M25" i="119"/>
  <c r="J27" i="119"/>
  <c r="K26" i="119"/>
  <c r="J20" i="122"/>
  <c r="M24" i="121"/>
  <c r="N24" i="121"/>
  <c r="L24" i="121"/>
  <c r="J26" i="121"/>
  <c r="K25" i="121"/>
  <c r="L31" i="110"/>
  <c r="M31" i="110"/>
  <c r="J28" i="119" l="1"/>
  <c r="K27" i="119"/>
  <c r="L26" i="119"/>
  <c r="M26" i="119"/>
  <c r="N26" i="119"/>
  <c r="J21" i="122"/>
  <c r="L20" i="122"/>
  <c r="K20" i="122"/>
  <c r="M20" i="122"/>
  <c r="N25" i="121"/>
  <c r="L25" i="121"/>
  <c r="M25" i="121"/>
  <c r="J27" i="121"/>
  <c r="K26" i="121"/>
  <c r="L27" i="119" l="1"/>
  <c r="M27" i="119"/>
  <c r="N27" i="119"/>
  <c r="J29" i="119"/>
  <c r="K28" i="119"/>
  <c r="J22" i="122"/>
  <c r="K21" i="122"/>
  <c r="L21" i="122"/>
  <c r="M21" i="122"/>
  <c r="K27" i="121"/>
  <c r="J28" i="121"/>
  <c r="M26" i="121"/>
  <c r="L26" i="121"/>
  <c r="N26" i="121"/>
  <c r="L28" i="119" l="1"/>
  <c r="M28" i="119"/>
  <c r="N28" i="119"/>
  <c r="J30" i="119"/>
  <c r="K30" i="119" s="1"/>
  <c r="K29" i="119"/>
  <c r="L22" i="122"/>
  <c r="K22" i="122"/>
  <c r="M22" i="122"/>
  <c r="L23" i="122"/>
  <c r="K23" i="122"/>
  <c r="J23" i="122"/>
  <c r="K32" i="122" s="1"/>
  <c r="J29" i="121"/>
  <c r="K29" i="121" s="1"/>
  <c r="K28" i="121"/>
  <c r="L27" i="121"/>
  <c r="M27" i="121"/>
  <c r="N27" i="121"/>
  <c r="L30" i="119" l="1"/>
  <c r="N30" i="119"/>
  <c r="M30" i="119"/>
  <c r="M31" i="119" s="1"/>
  <c r="L29" i="119"/>
  <c r="N29" i="119"/>
  <c r="M29" i="119"/>
  <c r="K31" i="119"/>
  <c r="L40" i="119" s="1"/>
  <c r="M28" i="121"/>
  <c r="N28" i="121"/>
  <c r="L28" i="121"/>
  <c r="N29" i="121"/>
  <c r="M29" i="121"/>
  <c r="M30" i="121" s="1"/>
  <c r="L29" i="121"/>
  <c r="K30" i="121"/>
  <c r="L31" i="119" l="1"/>
  <c r="L30" i="121"/>
</calcChain>
</file>

<file path=xl/sharedStrings.xml><?xml version="1.0" encoding="utf-8"?>
<sst xmlns="http://schemas.openxmlformats.org/spreadsheetml/2006/main" count="234" uniqueCount="54">
  <si>
    <t>Sr. No.</t>
  </si>
  <si>
    <t>Floor No.</t>
  </si>
  <si>
    <t>Total</t>
  </si>
  <si>
    <t xml:space="preserve">  Flat No.</t>
  </si>
  <si>
    <t>CA</t>
  </si>
  <si>
    <t>Comp.</t>
  </si>
  <si>
    <t>A</t>
  </si>
  <si>
    <t>B</t>
  </si>
  <si>
    <t>BUA</t>
  </si>
  <si>
    <t>FMV</t>
  </si>
  <si>
    <t>RV</t>
  </si>
  <si>
    <t>DV</t>
  </si>
  <si>
    <t>Wing</t>
  </si>
  <si>
    <t xml:space="preserve">As per Approved Plan / RERA Carpet Area in 
Sq. Ft. 
</t>
  </si>
  <si>
    <t>6th floor</t>
  </si>
  <si>
    <t>BUA (40%)</t>
  </si>
  <si>
    <t>3BHK</t>
  </si>
  <si>
    <t>3 BHK</t>
  </si>
  <si>
    <t>A-Wing</t>
  </si>
  <si>
    <t>1st Flr</t>
  </si>
  <si>
    <t>RC</t>
  </si>
  <si>
    <t xml:space="preserve">Bal </t>
  </si>
  <si>
    <t>Terr</t>
  </si>
  <si>
    <t>2nd to 7th</t>
  </si>
  <si>
    <t>B-Wing</t>
  </si>
  <si>
    <t xml:space="preserve">As per Approved Plan 40% Attached Terrace Area   in 
Sq. Ft. 
</t>
  </si>
  <si>
    <t xml:space="preserve">As per Approved Plan Balcony Area in 
Sq. Ft. 
</t>
  </si>
  <si>
    <t xml:space="preserve">Carpet Area + Balcony Area in 
Sq. ft. 
</t>
  </si>
  <si>
    <t xml:space="preserve">Built up Area in 
Sq. ft. 
 (Carpet Area + Balcony Area + 10%) 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</si>
  <si>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</si>
  <si>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</si>
  <si>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</si>
  <si>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</si>
  <si>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t>C-Wing</t>
  </si>
  <si>
    <t>D-Wing</t>
  </si>
  <si>
    <t xml:space="preserve">1 to 7th </t>
  </si>
  <si>
    <t xml:space="preserve">A
</t>
  </si>
  <si>
    <t>C</t>
  </si>
  <si>
    <t xml:space="preserve">Carpet Area + Balcony Area + 40% Att. Terrace Area in 
Sq. ft. 
</t>
  </si>
  <si>
    <t>A + B + C</t>
  </si>
  <si>
    <t xml:space="preserve">Built up Area in 
Sq. ft. 
 (Carpet Area + Balcony Area + 40% Att. Terrace Area + 10%) </t>
  </si>
  <si>
    <r>
      <t xml:space="preserve">Rate per 
Sq. ft. on (Total Carpet Area + Balcony Area + 40% Att. Terrace Area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</si>
  <si>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(A + B + C) + 10% </t>
  </si>
  <si>
    <r>
      <t xml:space="preserve">Rate per 
Sq. ft. on (Total Carpet Area + Balcony Area + 40% Att. Terrace Area
in </t>
    </r>
    <r>
      <rPr>
        <b/>
        <sz val="6.5"/>
        <color theme="1"/>
        <rFont val="Rupee Foradian"/>
        <family val="2"/>
      </rPr>
      <t>`</t>
    </r>
    <r>
      <rPr>
        <b/>
        <sz val="6.5"/>
        <color theme="1"/>
        <rFont val="Arial Narrow"/>
        <family val="2"/>
      </rPr>
      <t xml:space="preserve">
</t>
    </r>
  </si>
  <si>
    <r>
      <t xml:space="preserve">Fair Market Value                         in </t>
    </r>
    <r>
      <rPr>
        <b/>
        <sz val="6.5"/>
        <color theme="1"/>
        <rFont val="Rupee Foradian"/>
        <family val="2"/>
      </rPr>
      <t>`</t>
    </r>
    <r>
      <rPr>
        <b/>
        <sz val="6.5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</si>
  <si>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6.5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</si>
  <si>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6.5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</si>
  <si>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6.5"/>
        <color theme="1"/>
        <rFont val="Rupee Foradian"/>
        <family val="2"/>
      </rPr>
      <t>`</t>
    </r>
  </si>
  <si>
    <r>
      <t xml:space="preserve">Rate per 
Sq. ft. on (Total Carpet Area + Balcony Area + 40% Att. Terrace Area
in </t>
    </r>
    <r>
      <rPr>
        <b/>
        <sz val="6.5"/>
        <color rgb="FF000000"/>
        <rFont val="Rupee Foradian"/>
        <family val="2"/>
      </rPr>
      <t>`</t>
    </r>
    <r>
      <rPr>
        <b/>
        <sz val="6.5"/>
        <color rgb="FF000000"/>
        <rFont val="Arial Narrow"/>
        <family val="2"/>
      </rPr>
      <t xml:space="preserve">
</t>
    </r>
  </si>
  <si>
    <r>
      <t xml:space="preserve">Rate per 
Sq. ft. on (Carpet Area + Balcony Area
in </t>
    </r>
    <r>
      <rPr>
        <b/>
        <sz val="6.5"/>
        <color theme="1"/>
        <rFont val="Rupee Foradian"/>
        <family val="2"/>
      </rPr>
      <t>`</t>
    </r>
    <r>
      <rPr>
        <b/>
        <sz val="6.5"/>
        <color theme="1"/>
        <rFont val="Arial Narrow"/>
        <family val="2"/>
      </rPr>
      <t xml:space="preserve">
</t>
    </r>
  </si>
  <si>
    <t>D</t>
  </si>
  <si>
    <t xml:space="preserve">3 BHK - 28                         </t>
  </si>
  <si>
    <t xml:space="preserve">3 BHK - 21                        </t>
  </si>
  <si>
    <t>A &amp;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</si>
</sst>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sz val="10"/>
      <color rgb="FF000000"/>
      <name val="Arial Narrow"/>
      <family val="2"/>
    </font>
    <font>
      <sz val="11"/>
      <color rgb="FFFF0000"/>
      <name val="Calibri"/>
      <family val="2"/>
      <scheme val="minor"/>
    </font>
    <font>
      <b/>
      <sz val="9"/>
      <color theme="1"/>
      <name val="Arial Narrow"/>
      <family val="2"/>
    </font>
    <font>
      <b/>
      <sz val="7"/>
      <color theme="1"/>
      <name val="Arial Narrow"/>
      <family val="2"/>
    </font>
    <font>
      <sz val="9"/>
      <color theme="1"/>
      <name val="Arial Narrow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6.5"/>
      <color theme="1"/>
      <name val="Arial Narrow"/>
      <family val="2"/>
    </font>
    <font>
      <b/>
      <sz val="6.5"/>
      <color theme="1"/>
      <name val="Rupee Foradian"/>
      <family val="2"/>
    </font>
    <font>
      <b/>
      <sz val="6.5"/>
      <color theme="1"/>
      <name val="Calibri"/>
      <family val="2"/>
      <scheme val="minor"/>
    </font>
    <font>
      <b/>
      <sz val="6.5"/>
      <color rgb="FF000000"/>
      <name val="Arial Narrow"/>
      <family val="2"/>
    </font>
    <font>
      <b/>
      <sz val="6.5"/>
      <color rgb="FF000000"/>
      <name val="Rupee Foradian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9">
    <xf numFmtId="0" fontId="0" fillId="0" borderId="0" xfId="0"/>
    <xf numFmtId="1" fontId="0" fillId="0" borderId="0" xfId="0" applyNumberFormat="1"/>
    <xf numFmtId="43" fontId="0" fillId="0" borderId="0" xfId="0" applyNumberFormat="1"/>
    <xf numFmtId="0" fontId="0" fillId="2" borderId="4" xfId="0" applyFill="1" applyBorder="1"/>
    <xf numFmtId="0" fontId="0" fillId="2" borderId="0" xfId="0" applyFill="1"/>
    <xf numFmtId="43" fontId="0" fillId="0" borderId="0" xfId="3" applyFont="1"/>
    <xf numFmtId="0" fontId="2" fillId="0" borderId="1" xfId="0" applyFont="1" applyBorder="1" applyAlignment="1">
      <alignment horizontal="center"/>
    </xf>
    <xf numFmtId="43" fontId="2" fillId="0" borderId="1" xfId="3" applyFont="1" applyBorder="1"/>
    <xf numFmtId="43" fontId="2" fillId="0" borderId="1" xfId="0" applyNumberFormat="1" applyFont="1" applyBorder="1"/>
    <xf numFmtId="1" fontId="2" fillId="0" borderId="1" xfId="0" applyNumberFormat="1" applyFont="1" applyBorder="1" applyAlignment="1">
      <alignment horizontal="center"/>
    </xf>
    <xf numFmtId="43" fontId="2" fillId="0" borderId="7" xfId="0" applyNumberFormat="1" applyFont="1" applyBorder="1"/>
    <xf numFmtId="43" fontId="4" fillId="0" borderId="0" xfId="0" applyNumberFormat="1" applyFont="1" applyAlignment="1">
      <alignment horizontal="center" vertical="center" wrapText="1"/>
    </xf>
    <xf numFmtId="0" fontId="5" fillId="0" borderId="0" xfId="0" applyFont="1"/>
    <xf numFmtId="0" fontId="0" fillId="5" borderId="0" xfId="0" applyFill="1"/>
    <xf numFmtId="10" fontId="0" fillId="5" borderId="0" xfId="0" applyNumberFormat="1" applyFill="1"/>
    <xf numFmtId="0" fontId="2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/>
    </xf>
    <xf numFmtId="0" fontId="3" fillId="2" borderId="3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 wrapText="1"/>
    </xf>
    <xf numFmtId="0" fontId="3" fillId="2" borderId="3" xfId="0" applyFont="1" applyFill="1" applyBorder="1" applyAlignment="1">
      <alignment horizontal="center" vertical="top" wrapText="1"/>
    </xf>
    <xf numFmtId="0" fontId="3" fillId="3" borderId="3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/>
    <xf numFmtId="0" fontId="7" fillId="4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1" fontId="6" fillId="0" borderId="5" xfId="0" applyNumberFormat="1" applyFont="1" applyBorder="1" applyAlignment="1">
      <alignment horizontal="center"/>
    </xf>
    <xf numFmtId="0" fontId="0" fillId="4" borderId="0" xfId="0" applyFont="1" applyFill="1"/>
    <xf numFmtId="0" fontId="0" fillId="0" borderId="0" xfId="0" applyFont="1"/>
    <xf numFmtId="1" fontId="0" fillId="0" borderId="0" xfId="0" applyNumberFormat="1" applyFont="1"/>
    <xf numFmtId="0" fontId="0" fillId="0" borderId="0" xfId="0" applyFont="1" applyAlignment="1">
      <alignment wrapText="1"/>
    </xf>
    <xf numFmtId="0" fontId="2" fillId="7" borderId="0" xfId="0" applyFont="1" applyFill="1"/>
    <xf numFmtId="1" fontId="8" fillId="0" borderId="1" xfId="0" applyNumberFormat="1" applyFont="1" applyBorder="1" applyAlignment="1">
      <alignment horizontal="center" vertical="center" wrapText="1"/>
    </xf>
    <xf numFmtId="1" fontId="8" fillId="0" borderId="5" xfId="0" applyNumberFormat="1" applyFont="1" applyBorder="1" applyAlignment="1">
      <alignment horizontal="center" vertical="center" wrapText="1"/>
    </xf>
    <xf numFmtId="43" fontId="0" fillId="0" borderId="0" xfId="0" applyNumberFormat="1" applyFont="1"/>
    <xf numFmtId="43" fontId="11" fillId="0" borderId="5" xfId="3" applyFont="1" applyFill="1" applyBorder="1" applyAlignment="1">
      <alignment horizontal="center" vertical="center" wrapText="1"/>
    </xf>
    <xf numFmtId="165" fontId="8" fillId="0" borderId="1" xfId="3" applyNumberFormat="1" applyFont="1" applyBorder="1" applyAlignment="1">
      <alignment horizontal="center" vertical="center" wrapText="1"/>
    </xf>
    <xf numFmtId="1" fontId="8" fillId="0" borderId="1" xfId="2" applyNumberFormat="1" applyFont="1" applyBorder="1" applyAlignment="1">
      <alignment horizontal="center" vertical="top" wrapText="1"/>
    </xf>
    <xf numFmtId="165" fontId="6" fillId="4" borderId="5" xfId="3" applyNumberFormat="1" applyFont="1" applyFill="1" applyBorder="1" applyAlignment="1">
      <alignment horizontal="center" vertical="center" wrapText="1"/>
    </xf>
    <xf numFmtId="165" fontId="6" fillId="4" borderId="1" xfId="3" applyNumberFormat="1" applyFont="1" applyFill="1" applyBorder="1" applyAlignment="1">
      <alignment horizontal="center" vertical="center" wrapText="1"/>
    </xf>
    <xf numFmtId="1" fontId="8" fillId="0" borderId="5" xfId="2" applyNumberFormat="1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top" wrapText="1"/>
    </xf>
    <xf numFmtId="0" fontId="15" fillId="0" borderId="2" xfId="0" applyFont="1" applyBorder="1" applyAlignment="1">
      <alignment horizontal="center" vertical="center" wrapText="1"/>
    </xf>
    <xf numFmtId="1" fontId="6" fillId="0" borderId="6" xfId="0" applyNumberFormat="1" applyFont="1" applyBorder="1" applyAlignment="1">
      <alignment horizontal="center"/>
    </xf>
    <xf numFmtId="165" fontId="6" fillId="6" borderId="5" xfId="0" applyNumberFormat="1" applyFont="1" applyFill="1" applyBorder="1" applyAlignment="1">
      <alignment horizontal="center" vertical="center" wrapText="1"/>
    </xf>
    <xf numFmtId="165" fontId="6" fillId="6" borderId="2" xfId="0" applyNumberFormat="1" applyFont="1" applyFill="1" applyBorder="1" applyAlignment="1">
      <alignment horizontal="center" vertical="center" wrapText="1"/>
    </xf>
    <xf numFmtId="165" fontId="6" fillId="6" borderId="0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</cellXfs>
  <cellStyles count="4">
    <cellStyle name="Comma" xfId="3" builtinId="3"/>
    <cellStyle name="Comma 2" xfId="1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132521</xdr:colOff>
      <xdr:row>0</xdr:row>
      <xdr:rowOff>0</xdr:rowOff>
    </xdr:from>
    <xdr:to>
      <xdr:col>22</xdr:col>
      <xdr:colOff>531996</xdr:colOff>
      <xdr:row>25</xdr:row>
      <xdr:rowOff>38770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69E013-0E22-1CCF-7EFF-4B0B62977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61651" y="0"/>
          <a:ext cx="7754432" cy="4801270"/>
        </a:xfrm>
        <a:prstGeom prst="rect">
          <a:avLst/>
        </a:prstGeom>
      </xdr:spPr>
    </xdr:pic>
    <xdr:clientData/>
  </xdr:twoCellAnchor>
  <xdr:twoCellAnchor editAs="oneCell">
    <xdr:from>
      <xdr:col>10</xdr:col>
      <xdr:colOff>198783</xdr:colOff>
      <xdr:row>26</xdr:row>
      <xdr:rowOff>33131</xdr:rowOff>
    </xdr:from>
    <xdr:to>
      <xdr:col>22</xdr:col>
      <xdr:colOff>607784</xdr:colOff>
      <xdr:row>53</xdr:row>
      <xdr:rowOff>110060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1A88371-0FA1-EA11-8A84-1765A54E5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27913" y="4986131"/>
          <a:ext cx="7763958" cy="5220429"/>
        </a:xfrm>
        <a:prstGeom prst="rect">
          <a:avLst/>
        </a:prstGeom>
      </xdr:spPr>
    </xdr:pic>
    <xdr:clientData/>
  </xdr:twoCellAnchor>
  <xdr:twoCellAnchor editAs="oneCell">
    <xdr:from>
      <xdr:col>10</xdr:col>
      <xdr:colOff>149087</xdr:colOff>
      <xdr:row>54</xdr:row>
      <xdr:rowOff>149087</xdr:rowOff>
    </xdr:from>
    <xdr:to>
      <xdr:col>23</xdr:col>
      <xdr:colOff>2333</xdr:colOff>
      <xdr:row>81</xdr:row>
      <xdr:rowOff>159331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1A3A1CE-4E4C-B089-8218-D9A276178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65304" y="10436087"/>
          <a:ext cx="7821116" cy="5153744"/>
        </a:xfrm>
        <a:prstGeom prst="rect">
          <a:avLst/>
        </a:prstGeom>
      </xdr:spPr>
    </xdr:pic>
    <xdr:clientData/>
  </xdr:twoCellAnchor>
  <xdr:twoCellAnchor editAs="oneCell">
    <xdr:from>
      <xdr:col>10</xdr:col>
      <xdr:colOff>422413</xdr:colOff>
      <xdr:row>82</xdr:row>
      <xdr:rowOff>132523</xdr:rowOff>
    </xdr:from>
    <xdr:to>
      <xdr:col>23</xdr:col>
      <xdr:colOff>140805</xdr:colOff>
      <xdr:row>104</xdr:row>
      <xdr:rowOff>179999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0F48F6-8C28-DAA2-E16F-8B42518DDC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6033" t="7404" r="3898" b="5083"/>
        <a:stretch/>
      </xdr:blipFill>
      <xdr:spPr>
        <a:xfrm>
          <a:off x="5938630" y="15753523"/>
          <a:ext cx="7686262" cy="4238476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401916</xdr:colOff>
      <xdr:row>15</xdr:row>
      <xdr:rowOff>144140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9D94CF-250F-C172-00CD-5D33FB4E7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37655" cy="3134162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26</xdr:col>
      <xdr:colOff>459074</xdr:colOff>
      <xdr:row>30</xdr:row>
      <xdr:rowOff>166845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B3455E3-3435-97A4-11C4-15F35FA92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561522"/>
          <a:ext cx="16394813" cy="261021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26</xdr:col>
      <xdr:colOff>430495</xdr:colOff>
      <xdr:row>47</xdr:row>
      <xdr:rowOff>165231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12D6B60-A03A-F743-4ACA-6F3134628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559826"/>
          <a:ext cx="16366234" cy="291505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26</xdr:col>
      <xdr:colOff>215348</xdr:colOff>
      <xdr:row>65</xdr:row>
      <xdr:rowOff>79520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07066EB-CA4E-E3D6-432F-E4FC1BF7F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9881152"/>
          <a:ext cx="16151087" cy="3019846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98"/>
  <sheetViews>
    <sheetView topLeftCell="A8" zoomScale="145" zoomScaleNormal="145" workbookViewId="0">
      <selection activeCell="K31" sqref="K31:M31"/>
    </sheetView>
  </sheetViews>
  <sheetFormatPr defaultRowHeight="15" x14ac:dyDescent="0.25"/>
  <cols>
    <col min="1" max="1" width="4.28515625" style="40" customWidth="1"/>
    <col min="2" max="2" width="5.5703125" style="41" customWidth="1"/>
    <col min="3" max="3" width="4.140625" style="41" customWidth="1"/>
    <col min="4" max="4" width="6.42578125" style="41" customWidth="1"/>
    <col min="5" max="5" width="7.140625" style="41" customWidth="1"/>
    <col min="6" max="6" width="6.85546875" style="41" customWidth="1"/>
    <col min="7" max="7" width="6.42578125" style="41" customWidth="1"/>
    <col min="8" max="8" width="6.5703125" style="41" customWidth="1"/>
    <col min="9" max="9" width="6" style="41" customWidth="1"/>
    <col min="10" max="10" width="6.85546875" style="41" customWidth="1"/>
    <col min="11" max="11" width="10.5703125" style="41" customWidth="1"/>
    <col min="12" max="12" width="9.5703125" style="41" customWidth="1"/>
    <col min="13" max="13" width="9.85546875" style="41" customWidth="1"/>
    <col min="14" max="14" width="6.7109375" style="41" customWidth="1"/>
    <col min="15" max="15" width="9.140625" style="41"/>
    <col min="16" max="16" width="20.5703125" style="41" customWidth="1"/>
    <col min="17" max="17" width="19.42578125" customWidth="1"/>
    <col min="20" max="20" width="16.5703125" customWidth="1"/>
    <col min="21" max="22" width="13.140625" bestFit="1" customWidth="1"/>
    <col min="23" max="23" width="10.5703125" customWidth="1"/>
    <col min="24" max="24" width="11.85546875" customWidth="1"/>
  </cols>
  <sheetData>
    <row r="1" spans="1:24" ht="96.75" customHeight="1" x14ac:dyDescent="0.25">
      <c r="A1" s="27" t="s">
        <v>0</v>
      </c>
      <c r="B1" s="28" t="s">
        <v>3</v>
      </c>
      <c r="C1" s="28" t="s">
        <v>1</v>
      </c>
      <c r="D1" s="28" t="s">
        <v>5</v>
      </c>
      <c r="E1" s="29" t="s">
        <v>13</v>
      </c>
      <c r="F1" s="30" t="s">
        <v>26</v>
      </c>
      <c r="G1" s="30" t="s">
        <v>25</v>
      </c>
      <c r="H1" s="30" t="s">
        <v>38</v>
      </c>
      <c r="I1" s="28" t="s">
        <v>40</v>
      </c>
      <c r="J1" s="28" t="s">
        <v>41</v>
      </c>
      <c r="K1" s="28" t="s">
        <v>29</v>
      </c>
      <c r="L1" s="28" t="s">
        <v>30</v>
      </c>
      <c r="M1" s="28" t="s">
        <v>31</v>
      </c>
      <c r="N1" s="28" t="s">
        <v>32</v>
      </c>
    </row>
    <row r="2" spans="1:24" ht="17.25" customHeight="1" x14ac:dyDescent="0.25">
      <c r="A2" s="27"/>
      <c r="B2" s="28"/>
      <c r="C2" s="54"/>
      <c r="D2" s="55"/>
      <c r="E2" s="30" t="s">
        <v>36</v>
      </c>
      <c r="F2" s="30" t="s">
        <v>7</v>
      </c>
      <c r="G2" s="30" t="s">
        <v>37</v>
      </c>
      <c r="H2" s="30" t="s">
        <v>39</v>
      </c>
      <c r="I2" s="28" t="s">
        <v>42</v>
      </c>
      <c r="J2" s="28"/>
      <c r="K2" s="28"/>
      <c r="L2" s="28"/>
      <c r="M2" s="28"/>
      <c r="N2" s="28"/>
    </row>
    <row r="3" spans="1:24" x14ac:dyDescent="0.25">
      <c r="A3" s="31">
        <v>1</v>
      </c>
      <c r="B3" s="32">
        <v>101</v>
      </c>
      <c r="C3" s="33">
        <v>1</v>
      </c>
      <c r="D3" s="34" t="s">
        <v>17</v>
      </c>
      <c r="E3" s="34">
        <v>1042</v>
      </c>
      <c r="F3" s="34">
        <v>97</v>
      </c>
      <c r="G3" s="34">
        <v>95</v>
      </c>
      <c r="H3" s="35">
        <f>E3+F3</f>
        <v>1139</v>
      </c>
      <c r="I3" s="36">
        <f>H3*1.1</f>
        <v>1252.9000000000001</v>
      </c>
      <c r="J3" s="45">
        <v>9000</v>
      </c>
      <c r="K3" s="49">
        <f>H3*J3</f>
        <v>10251000</v>
      </c>
      <c r="L3" s="49">
        <f>K3*0.95</f>
        <v>9738450</v>
      </c>
      <c r="M3" s="49">
        <f>K3*0.8</f>
        <v>8200800</v>
      </c>
      <c r="N3" s="50">
        <f>MROUND((K3*0.025/12),500)</f>
        <v>21500</v>
      </c>
      <c r="P3" s="47">
        <f>H3*1.4</f>
        <v>1594.6</v>
      </c>
      <c r="Q3">
        <f>K3/P3</f>
        <v>6428.5714285714294</v>
      </c>
      <c r="T3" s="5">
        <f>R3*6000</f>
        <v>0</v>
      </c>
      <c r="U3" s="5"/>
      <c r="V3" s="5"/>
      <c r="W3" s="2"/>
      <c r="X3" s="2"/>
    </row>
    <row r="4" spans="1:24" x14ac:dyDescent="0.25">
      <c r="A4" s="31">
        <v>2</v>
      </c>
      <c r="B4" s="37">
        <v>102</v>
      </c>
      <c r="C4" s="33">
        <v>1</v>
      </c>
      <c r="D4" s="34" t="s">
        <v>17</v>
      </c>
      <c r="E4" s="34">
        <v>1042</v>
      </c>
      <c r="F4" s="34">
        <v>126</v>
      </c>
      <c r="G4" s="34">
        <v>0</v>
      </c>
      <c r="H4" s="35">
        <f t="shared" ref="H4:H30" si="0">E4+F4</f>
        <v>1168</v>
      </c>
      <c r="I4" s="36">
        <f t="shared" ref="I4:I30" si="1">H4*1.1</f>
        <v>1284.8000000000002</v>
      </c>
      <c r="J4" s="45">
        <v>9000</v>
      </c>
      <c r="K4" s="49">
        <f t="shared" ref="K4:K30" si="2">H4*J4</f>
        <v>10512000</v>
      </c>
      <c r="L4" s="49">
        <f t="shared" ref="L4:L30" si="3">K4*0.95</f>
        <v>9986400</v>
      </c>
      <c r="M4" s="49">
        <f t="shared" ref="M4:M30" si="4">K4*0.8</f>
        <v>8409600</v>
      </c>
      <c r="N4" s="50">
        <f t="shared" ref="N4:N30" si="5">MROUND((K4*0.025/12),500)</f>
        <v>22000</v>
      </c>
      <c r="T4" s="5"/>
      <c r="U4" s="5"/>
      <c r="V4" s="5"/>
      <c r="W4" s="2"/>
      <c r="X4" s="2"/>
    </row>
    <row r="5" spans="1:24" x14ac:dyDescent="0.25">
      <c r="A5" s="31">
        <v>3</v>
      </c>
      <c r="B5" s="37">
        <v>103</v>
      </c>
      <c r="C5" s="33">
        <v>1</v>
      </c>
      <c r="D5" s="34" t="s">
        <v>17</v>
      </c>
      <c r="E5" s="34">
        <v>1122</v>
      </c>
      <c r="F5" s="34">
        <v>153</v>
      </c>
      <c r="G5" s="34">
        <v>0</v>
      </c>
      <c r="H5" s="35">
        <f t="shared" si="0"/>
        <v>1275</v>
      </c>
      <c r="I5" s="36">
        <f t="shared" si="1"/>
        <v>1402.5</v>
      </c>
      <c r="J5" s="45">
        <v>9000</v>
      </c>
      <c r="K5" s="49">
        <f t="shared" si="2"/>
        <v>11475000</v>
      </c>
      <c r="L5" s="49">
        <f t="shared" si="3"/>
        <v>10901250</v>
      </c>
      <c r="M5" s="49">
        <f t="shared" si="4"/>
        <v>9180000</v>
      </c>
      <c r="N5" s="50">
        <f t="shared" si="5"/>
        <v>24000</v>
      </c>
      <c r="T5" s="5"/>
      <c r="U5" s="5"/>
      <c r="V5" s="5"/>
      <c r="W5" s="2"/>
      <c r="X5" s="2"/>
    </row>
    <row r="6" spans="1:24" x14ac:dyDescent="0.25">
      <c r="A6" s="31">
        <v>4</v>
      </c>
      <c r="B6" s="37">
        <v>104</v>
      </c>
      <c r="C6" s="33">
        <v>1</v>
      </c>
      <c r="D6" s="34" t="s">
        <v>17</v>
      </c>
      <c r="E6" s="34">
        <v>1122</v>
      </c>
      <c r="F6" s="34">
        <v>124</v>
      </c>
      <c r="G6" s="34">
        <v>95</v>
      </c>
      <c r="H6" s="35">
        <f t="shared" si="0"/>
        <v>1246</v>
      </c>
      <c r="I6" s="36">
        <f t="shared" si="1"/>
        <v>1370.6000000000001</v>
      </c>
      <c r="J6" s="45">
        <v>9000</v>
      </c>
      <c r="K6" s="49">
        <f t="shared" si="2"/>
        <v>11214000</v>
      </c>
      <c r="L6" s="49">
        <f t="shared" si="3"/>
        <v>10653300</v>
      </c>
      <c r="M6" s="49">
        <f t="shared" si="4"/>
        <v>8971200</v>
      </c>
      <c r="N6" s="50">
        <f t="shared" si="5"/>
        <v>23500</v>
      </c>
      <c r="T6" s="5"/>
      <c r="U6" s="5"/>
      <c r="V6" s="5"/>
      <c r="W6" s="2"/>
      <c r="X6" s="2"/>
    </row>
    <row r="7" spans="1:24" x14ac:dyDescent="0.25">
      <c r="A7" s="31">
        <v>5</v>
      </c>
      <c r="B7" s="37">
        <v>201</v>
      </c>
      <c r="C7" s="33">
        <v>2</v>
      </c>
      <c r="D7" s="34" t="s">
        <v>17</v>
      </c>
      <c r="E7" s="34">
        <v>1042</v>
      </c>
      <c r="F7" s="34">
        <v>97</v>
      </c>
      <c r="G7" s="34">
        <v>0</v>
      </c>
      <c r="H7" s="35">
        <f t="shared" si="0"/>
        <v>1139</v>
      </c>
      <c r="I7" s="36">
        <f t="shared" si="1"/>
        <v>1252.9000000000001</v>
      </c>
      <c r="J7" s="45">
        <v>9000</v>
      </c>
      <c r="K7" s="49">
        <f t="shared" si="2"/>
        <v>10251000</v>
      </c>
      <c r="L7" s="49">
        <f t="shared" si="3"/>
        <v>9738450</v>
      </c>
      <c r="M7" s="49">
        <f t="shared" si="4"/>
        <v>8200800</v>
      </c>
      <c r="N7" s="50">
        <f t="shared" si="5"/>
        <v>21500</v>
      </c>
      <c r="T7" s="5"/>
      <c r="U7" s="5"/>
      <c r="V7" s="5"/>
      <c r="W7" s="2"/>
      <c r="X7" s="2"/>
    </row>
    <row r="8" spans="1:24" x14ac:dyDescent="0.25">
      <c r="A8" s="31">
        <v>6</v>
      </c>
      <c r="B8" s="37">
        <v>202</v>
      </c>
      <c r="C8" s="33">
        <v>2</v>
      </c>
      <c r="D8" s="34" t="s">
        <v>17</v>
      </c>
      <c r="E8" s="34">
        <v>1042</v>
      </c>
      <c r="F8" s="34">
        <v>126</v>
      </c>
      <c r="G8" s="34">
        <v>0</v>
      </c>
      <c r="H8" s="35">
        <f t="shared" si="0"/>
        <v>1168</v>
      </c>
      <c r="I8" s="36">
        <f t="shared" si="1"/>
        <v>1284.8000000000002</v>
      </c>
      <c r="J8" s="45">
        <v>9000</v>
      </c>
      <c r="K8" s="49">
        <f t="shared" si="2"/>
        <v>10512000</v>
      </c>
      <c r="L8" s="49">
        <f t="shared" si="3"/>
        <v>9986400</v>
      </c>
      <c r="M8" s="49">
        <f t="shared" si="4"/>
        <v>8409600</v>
      </c>
      <c r="N8" s="50">
        <f t="shared" si="5"/>
        <v>22000</v>
      </c>
      <c r="T8" s="5"/>
      <c r="U8" s="5"/>
      <c r="V8" s="5"/>
      <c r="W8" s="2"/>
      <c r="X8" s="2"/>
    </row>
    <row r="9" spans="1:24" x14ac:dyDescent="0.25">
      <c r="A9" s="31">
        <v>7</v>
      </c>
      <c r="B9" s="37">
        <v>203</v>
      </c>
      <c r="C9" s="33">
        <v>2</v>
      </c>
      <c r="D9" s="34" t="s">
        <v>17</v>
      </c>
      <c r="E9" s="34">
        <v>1122</v>
      </c>
      <c r="F9" s="34">
        <v>153</v>
      </c>
      <c r="G9" s="34">
        <v>0</v>
      </c>
      <c r="H9" s="35">
        <f t="shared" si="0"/>
        <v>1275</v>
      </c>
      <c r="I9" s="36">
        <f t="shared" si="1"/>
        <v>1402.5</v>
      </c>
      <c r="J9" s="45">
        <v>9000</v>
      </c>
      <c r="K9" s="49">
        <f t="shared" si="2"/>
        <v>11475000</v>
      </c>
      <c r="L9" s="49">
        <f t="shared" si="3"/>
        <v>10901250</v>
      </c>
      <c r="M9" s="49">
        <f t="shared" si="4"/>
        <v>9180000</v>
      </c>
      <c r="N9" s="50">
        <f t="shared" si="5"/>
        <v>24000</v>
      </c>
      <c r="T9" s="5"/>
      <c r="U9" s="5"/>
      <c r="V9" s="5"/>
      <c r="W9" s="2"/>
      <c r="X9" s="2"/>
    </row>
    <row r="10" spans="1:24" x14ac:dyDescent="0.25">
      <c r="A10" s="31">
        <v>8</v>
      </c>
      <c r="B10" s="37">
        <v>204</v>
      </c>
      <c r="C10" s="33">
        <v>2</v>
      </c>
      <c r="D10" s="34" t="s">
        <v>17</v>
      </c>
      <c r="E10" s="34">
        <v>1122</v>
      </c>
      <c r="F10" s="34">
        <v>124</v>
      </c>
      <c r="G10" s="34">
        <v>0</v>
      </c>
      <c r="H10" s="35">
        <f t="shared" si="0"/>
        <v>1246</v>
      </c>
      <c r="I10" s="36">
        <f t="shared" si="1"/>
        <v>1370.6000000000001</v>
      </c>
      <c r="J10" s="45">
        <v>9000</v>
      </c>
      <c r="K10" s="49">
        <f t="shared" si="2"/>
        <v>11214000</v>
      </c>
      <c r="L10" s="49">
        <f t="shared" si="3"/>
        <v>10653300</v>
      </c>
      <c r="M10" s="49">
        <f t="shared" si="4"/>
        <v>8971200</v>
      </c>
      <c r="N10" s="50">
        <f t="shared" si="5"/>
        <v>23500</v>
      </c>
      <c r="T10" s="5"/>
      <c r="U10" s="5"/>
      <c r="V10" s="5"/>
      <c r="W10" s="2"/>
      <c r="X10" s="2"/>
    </row>
    <row r="11" spans="1:24" x14ac:dyDescent="0.25">
      <c r="A11" s="31">
        <v>9</v>
      </c>
      <c r="B11" s="32">
        <v>301</v>
      </c>
      <c r="C11" s="33">
        <v>3</v>
      </c>
      <c r="D11" s="34" t="s">
        <v>17</v>
      </c>
      <c r="E11" s="34">
        <v>1042</v>
      </c>
      <c r="F11" s="34">
        <v>97</v>
      </c>
      <c r="G11" s="34">
        <v>0</v>
      </c>
      <c r="H11" s="35">
        <f t="shared" si="0"/>
        <v>1139</v>
      </c>
      <c r="I11" s="36">
        <f t="shared" si="1"/>
        <v>1252.9000000000001</v>
      </c>
      <c r="J11" s="45">
        <v>9000</v>
      </c>
      <c r="K11" s="49">
        <f t="shared" si="2"/>
        <v>10251000</v>
      </c>
      <c r="L11" s="49">
        <f t="shared" si="3"/>
        <v>9738450</v>
      </c>
      <c r="M11" s="49">
        <f t="shared" si="4"/>
        <v>8200800</v>
      </c>
      <c r="N11" s="50">
        <f t="shared" si="5"/>
        <v>21500</v>
      </c>
      <c r="T11" s="5"/>
      <c r="U11" s="5"/>
      <c r="V11" s="5"/>
      <c r="W11" s="2"/>
      <c r="X11" s="2"/>
    </row>
    <row r="12" spans="1:24" x14ac:dyDescent="0.25">
      <c r="A12" s="31">
        <v>10</v>
      </c>
      <c r="B12" s="37">
        <v>302</v>
      </c>
      <c r="C12" s="33">
        <v>3</v>
      </c>
      <c r="D12" s="34" t="s">
        <v>17</v>
      </c>
      <c r="E12" s="34">
        <v>1042</v>
      </c>
      <c r="F12" s="34">
        <v>126</v>
      </c>
      <c r="G12" s="34">
        <v>0</v>
      </c>
      <c r="H12" s="35">
        <f t="shared" si="0"/>
        <v>1168</v>
      </c>
      <c r="I12" s="36">
        <f t="shared" si="1"/>
        <v>1284.8000000000002</v>
      </c>
      <c r="J12" s="45">
        <v>9000</v>
      </c>
      <c r="K12" s="49">
        <f t="shared" si="2"/>
        <v>10512000</v>
      </c>
      <c r="L12" s="49">
        <f t="shared" si="3"/>
        <v>9986400</v>
      </c>
      <c r="M12" s="49">
        <f t="shared" si="4"/>
        <v>8409600</v>
      </c>
      <c r="N12" s="50">
        <f t="shared" si="5"/>
        <v>22000</v>
      </c>
    </row>
    <row r="13" spans="1:24" x14ac:dyDescent="0.25">
      <c r="A13" s="31">
        <v>11</v>
      </c>
      <c r="B13" s="32">
        <v>303</v>
      </c>
      <c r="C13" s="33">
        <v>3</v>
      </c>
      <c r="D13" s="34" t="s">
        <v>17</v>
      </c>
      <c r="E13" s="34">
        <v>1122</v>
      </c>
      <c r="F13" s="34">
        <v>153</v>
      </c>
      <c r="G13" s="34">
        <v>0</v>
      </c>
      <c r="H13" s="35">
        <f t="shared" si="0"/>
        <v>1275</v>
      </c>
      <c r="I13" s="36">
        <f t="shared" si="1"/>
        <v>1402.5</v>
      </c>
      <c r="J13" s="45">
        <v>9000</v>
      </c>
      <c r="K13" s="49">
        <f t="shared" si="2"/>
        <v>11475000</v>
      </c>
      <c r="L13" s="49">
        <f t="shared" si="3"/>
        <v>10901250</v>
      </c>
      <c r="M13" s="49">
        <f t="shared" si="4"/>
        <v>9180000</v>
      </c>
      <c r="N13" s="50">
        <f t="shared" si="5"/>
        <v>24000</v>
      </c>
    </row>
    <row r="14" spans="1:24" x14ac:dyDescent="0.25">
      <c r="A14" s="31">
        <v>12</v>
      </c>
      <c r="B14" s="32">
        <v>304</v>
      </c>
      <c r="C14" s="33">
        <v>3</v>
      </c>
      <c r="D14" s="34" t="s">
        <v>17</v>
      </c>
      <c r="E14" s="34">
        <v>1122</v>
      </c>
      <c r="F14" s="34">
        <v>124</v>
      </c>
      <c r="G14" s="34">
        <v>0</v>
      </c>
      <c r="H14" s="35">
        <f t="shared" si="0"/>
        <v>1246</v>
      </c>
      <c r="I14" s="36">
        <f t="shared" si="1"/>
        <v>1370.6000000000001</v>
      </c>
      <c r="J14" s="45">
        <v>9000</v>
      </c>
      <c r="K14" s="49">
        <f t="shared" si="2"/>
        <v>11214000</v>
      </c>
      <c r="L14" s="49">
        <f t="shared" si="3"/>
        <v>10653300</v>
      </c>
      <c r="M14" s="49">
        <f t="shared" si="4"/>
        <v>8971200</v>
      </c>
      <c r="N14" s="50">
        <f t="shared" si="5"/>
        <v>23500</v>
      </c>
    </row>
    <row r="15" spans="1:24" x14ac:dyDescent="0.25">
      <c r="A15" s="31">
        <v>13</v>
      </c>
      <c r="B15" s="32">
        <v>401</v>
      </c>
      <c r="C15" s="33">
        <v>4</v>
      </c>
      <c r="D15" s="34" t="s">
        <v>17</v>
      </c>
      <c r="E15" s="34">
        <v>1042</v>
      </c>
      <c r="F15" s="34">
        <v>97</v>
      </c>
      <c r="G15" s="34">
        <v>0</v>
      </c>
      <c r="H15" s="35">
        <f t="shared" si="0"/>
        <v>1139</v>
      </c>
      <c r="I15" s="36">
        <f t="shared" si="1"/>
        <v>1252.9000000000001</v>
      </c>
      <c r="J15" s="45">
        <v>9000</v>
      </c>
      <c r="K15" s="49">
        <f t="shared" si="2"/>
        <v>10251000</v>
      </c>
      <c r="L15" s="49">
        <f t="shared" si="3"/>
        <v>9738450</v>
      </c>
      <c r="M15" s="49">
        <f t="shared" si="4"/>
        <v>8200800</v>
      </c>
      <c r="N15" s="50">
        <f t="shared" si="5"/>
        <v>21500</v>
      </c>
    </row>
    <row r="16" spans="1:24" x14ac:dyDescent="0.25">
      <c r="A16" s="31">
        <v>14</v>
      </c>
      <c r="B16" s="32">
        <v>402</v>
      </c>
      <c r="C16" s="33">
        <v>4</v>
      </c>
      <c r="D16" s="34" t="s">
        <v>17</v>
      </c>
      <c r="E16" s="34">
        <v>1042</v>
      </c>
      <c r="F16" s="34">
        <v>126</v>
      </c>
      <c r="G16" s="34">
        <v>0</v>
      </c>
      <c r="H16" s="35">
        <f t="shared" si="0"/>
        <v>1168</v>
      </c>
      <c r="I16" s="36">
        <f t="shared" si="1"/>
        <v>1284.8000000000002</v>
      </c>
      <c r="J16" s="45">
        <v>9000</v>
      </c>
      <c r="K16" s="49">
        <f t="shared" si="2"/>
        <v>10512000</v>
      </c>
      <c r="L16" s="49">
        <f t="shared" si="3"/>
        <v>9986400</v>
      </c>
      <c r="M16" s="49">
        <f t="shared" si="4"/>
        <v>8409600</v>
      </c>
      <c r="N16" s="50">
        <f t="shared" si="5"/>
        <v>22000</v>
      </c>
    </row>
    <row r="17" spans="1:17" x14ac:dyDescent="0.25">
      <c r="A17" s="31">
        <v>15</v>
      </c>
      <c r="B17" s="32">
        <v>403</v>
      </c>
      <c r="C17" s="33">
        <v>4</v>
      </c>
      <c r="D17" s="34" t="s">
        <v>17</v>
      </c>
      <c r="E17" s="34">
        <v>1122</v>
      </c>
      <c r="F17" s="34">
        <v>153</v>
      </c>
      <c r="G17" s="34">
        <v>0</v>
      </c>
      <c r="H17" s="35">
        <f t="shared" si="0"/>
        <v>1275</v>
      </c>
      <c r="I17" s="36">
        <f t="shared" si="1"/>
        <v>1402.5</v>
      </c>
      <c r="J17" s="45">
        <v>9000</v>
      </c>
      <c r="K17" s="49">
        <f t="shared" si="2"/>
        <v>11475000</v>
      </c>
      <c r="L17" s="49">
        <f t="shared" si="3"/>
        <v>10901250</v>
      </c>
      <c r="M17" s="49">
        <f t="shared" si="4"/>
        <v>9180000</v>
      </c>
      <c r="N17" s="50">
        <f t="shared" si="5"/>
        <v>24000</v>
      </c>
    </row>
    <row r="18" spans="1:17" x14ac:dyDescent="0.25">
      <c r="A18" s="31">
        <v>16</v>
      </c>
      <c r="B18" s="32">
        <v>404</v>
      </c>
      <c r="C18" s="33">
        <v>4</v>
      </c>
      <c r="D18" s="34" t="s">
        <v>17</v>
      </c>
      <c r="E18" s="34">
        <v>1122</v>
      </c>
      <c r="F18" s="34">
        <v>124</v>
      </c>
      <c r="G18" s="34">
        <v>0</v>
      </c>
      <c r="H18" s="35">
        <f t="shared" si="0"/>
        <v>1246</v>
      </c>
      <c r="I18" s="36">
        <f t="shared" si="1"/>
        <v>1370.6000000000001</v>
      </c>
      <c r="J18" s="45">
        <v>9000</v>
      </c>
      <c r="K18" s="49">
        <f t="shared" si="2"/>
        <v>11214000</v>
      </c>
      <c r="L18" s="49">
        <f t="shared" si="3"/>
        <v>10653300</v>
      </c>
      <c r="M18" s="49">
        <f t="shared" si="4"/>
        <v>8971200</v>
      </c>
      <c r="N18" s="50">
        <f t="shared" si="5"/>
        <v>23500</v>
      </c>
    </row>
    <row r="19" spans="1:17" x14ac:dyDescent="0.25">
      <c r="A19" s="31">
        <v>17</v>
      </c>
      <c r="B19" s="32">
        <v>501</v>
      </c>
      <c r="C19" s="33">
        <v>5</v>
      </c>
      <c r="D19" s="34" t="s">
        <v>17</v>
      </c>
      <c r="E19" s="34">
        <v>1042</v>
      </c>
      <c r="F19" s="34">
        <v>97</v>
      </c>
      <c r="G19" s="34">
        <v>0</v>
      </c>
      <c r="H19" s="35">
        <f t="shared" si="0"/>
        <v>1139</v>
      </c>
      <c r="I19" s="36">
        <f t="shared" si="1"/>
        <v>1252.9000000000001</v>
      </c>
      <c r="J19" s="45">
        <v>9000</v>
      </c>
      <c r="K19" s="49">
        <f t="shared" si="2"/>
        <v>10251000</v>
      </c>
      <c r="L19" s="49">
        <f t="shared" si="3"/>
        <v>9738450</v>
      </c>
      <c r="M19" s="49">
        <f t="shared" si="4"/>
        <v>8200800</v>
      </c>
      <c r="N19" s="50">
        <f t="shared" si="5"/>
        <v>21500</v>
      </c>
    </row>
    <row r="20" spans="1:17" x14ac:dyDescent="0.25">
      <c r="A20" s="31">
        <v>18</v>
      </c>
      <c r="B20" s="32">
        <v>502</v>
      </c>
      <c r="C20" s="33">
        <v>5</v>
      </c>
      <c r="D20" s="34" t="s">
        <v>17</v>
      </c>
      <c r="E20" s="34">
        <v>1042</v>
      </c>
      <c r="F20" s="34">
        <v>126</v>
      </c>
      <c r="G20" s="34">
        <v>0</v>
      </c>
      <c r="H20" s="35">
        <f t="shared" si="0"/>
        <v>1168</v>
      </c>
      <c r="I20" s="36">
        <f t="shared" si="1"/>
        <v>1284.8000000000002</v>
      </c>
      <c r="J20" s="45">
        <v>9000</v>
      </c>
      <c r="K20" s="49">
        <f t="shared" si="2"/>
        <v>10512000</v>
      </c>
      <c r="L20" s="49">
        <f t="shared" si="3"/>
        <v>9986400</v>
      </c>
      <c r="M20" s="49">
        <f t="shared" si="4"/>
        <v>8409600</v>
      </c>
      <c r="N20" s="50">
        <f t="shared" si="5"/>
        <v>22000</v>
      </c>
    </row>
    <row r="21" spans="1:17" x14ac:dyDescent="0.25">
      <c r="A21" s="31">
        <v>19</v>
      </c>
      <c r="B21" s="32">
        <v>503</v>
      </c>
      <c r="C21" s="33">
        <v>5</v>
      </c>
      <c r="D21" s="34" t="s">
        <v>17</v>
      </c>
      <c r="E21" s="34">
        <v>1122</v>
      </c>
      <c r="F21" s="34">
        <v>153</v>
      </c>
      <c r="G21" s="34">
        <v>0</v>
      </c>
      <c r="H21" s="35">
        <f t="shared" si="0"/>
        <v>1275</v>
      </c>
      <c r="I21" s="36">
        <f t="shared" si="1"/>
        <v>1402.5</v>
      </c>
      <c r="J21" s="45">
        <v>9000</v>
      </c>
      <c r="K21" s="49">
        <f t="shared" si="2"/>
        <v>11475000</v>
      </c>
      <c r="L21" s="49">
        <f t="shared" si="3"/>
        <v>10901250</v>
      </c>
      <c r="M21" s="49">
        <f t="shared" si="4"/>
        <v>9180000</v>
      </c>
      <c r="N21" s="50">
        <f t="shared" si="5"/>
        <v>24000</v>
      </c>
    </row>
    <row r="22" spans="1:17" x14ac:dyDescent="0.25">
      <c r="A22" s="31">
        <v>20</v>
      </c>
      <c r="B22" s="32">
        <v>504</v>
      </c>
      <c r="C22" s="33">
        <v>5</v>
      </c>
      <c r="D22" s="34" t="s">
        <v>17</v>
      </c>
      <c r="E22" s="34">
        <v>1122</v>
      </c>
      <c r="F22" s="34">
        <v>124</v>
      </c>
      <c r="G22" s="34">
        <v>0</v>
      </c>
      <c r="H22" s="35">
        <f t="shared" si="0"/>
        <v>1246</v>
      </c>
      <c r="I22" s="36">
        <f t="shared" si="1"/>
        <v>1370.6000000000001</v>
      </c>
      <c r="J22" s="45">
        <v>9000</v>
      </c>
      <c r="K22" s="49">
        <f t="shared" si="2"/>
        <v>11214000</v>
      </c>
      <c r="L22" s="49">
        <f t="shared" si="3"/>
        <v>10653300</v>
      </c>
      <c r="M22" s="49">
        <f t="shared" si="4"/>
        <v>8971200</v>
      </c>
      <c r="N22" s="50">
        <f t="shared" si="5"/>
        <v>23500</v>
      </c>
    </row>
    <row r="23" spans="1:17" x14ac:dyDescent="0.25">
      <c r="A23" s="31">
        <v>21</v>
      </c>
      <c r="B23" s="32">
        <v>601</v>
      </c>
      <c r="C23" s="33">
        <v>6</v>
      </c>
      <c r="D23" s="34" t="s">
        <v>17</v>
      </c>
      <c r="E23" s="34">
        <v>1042</v>
      </c>
      <c r="F23" s="34">
        <v>97</v>
      </c>
      <c r="G23" s="34">
        <v>0</v>
      </c>
      <c r="H23" s="35">
        <f t="shared" si="0"/>
        <v>1139</v>
      </c>
      <c r="I23" s="36">
        <f t="shared" si="1"/>
        <v>1252.9000000000001</v>
      </c>
      <c r="J23" s="45">
        <v>9000</v>
      </c>
      <c r="K23" s="49">
        <f t="shared" si="2"/>
        <v>10251000</v>
      </c>
      <c r="L23" s="49">
        <f t="shared" si="3"/>
        <v>9738450</v>
      </c>
      <c r="M23" s="49">
        <f t="shared" si="4"/>
        <v>8200800</v>
      </c>
      <c r="N23" s="50">
        <f t="shared" si="5"/>
        <v>21500</v>
      </c>
    </row>
    <row r="24" spans="1:17" x14ac:dyDescent="0.25">
      <c r="A24" s="31">
        <v>22</v>
      </c>
      <c r="B24" s="32">
        <v>602</v>
      </c>
      <c r="C24" s="33">
        <v>6</v>
      </c>
      <c r="D24" s="34" t="s">
        <v>17</v>
      </c>
      <c r="E24" s="34">
        <v>1042</v>
      </c>
      <c r="F24" s="34">
        <v>126</v>
      </c>
      <c r="G24" s="34">
        <v>0</v>
      </c>
      <c r="H24" s="35">
        <f t="shared" si="0"/>
        <v>1168</v>
      </c>
      <c r="I24" s="36">
        <f t="shared" si="1"/>
        <v>1284.8000000000002</v>
      </c>
      <c r="J24" s="45">
        <v>9000</v>
      </c>
      <c r="K24" s="49">
        <f t="shared" si="2"/>
        <v>10512000</v>
      </c>
      <c r="L24" s="49">
        <f t="shared" si="3"/>
        <v>9986400</v>
      </c>
      <c r="M24" s="49">
        <f t="shared" si="4"/>
        <v>8409600</v>
      </c>
      <c r="N24" s="50">
        <f t="shared" si="5"/>
        <v>22000</v>
      </c>
      <c r="Q24" s="2"/>
    </row>
    <row r="25" spans="1:17" x14ac:dyDescent="0.25">
      <c r="A25" s="31">
        <v>23</v>
      </c>
      <c r="B25" s="32">
        <v>603</v>
      </c>
      <c r="C25" s="33">
        <v>6</v>
      </c>
      <c r="D25" s="34" t="s">
        <v>17</v>
      </c>
      <c r="E25" s="34">
        <v>1122</v>
      </c>
      <c r="F25" s="34">
        <v>153</v>
      </c>
      <c r="G25" s="34">
        <v>0</v>
      </c>
      <c r="H25" s="35">
        <f t="shared" si="0"/>
        <v>1275</v>
      </c>
      <c r="I25" s="36">
        <f t="shared" si="1"/>
        <v>1402.5</v>
      </c>
      <c r="J25" s="45">
        <v>9000</v>
      </c>
      <c r="K25" s="49">
        <f t="shared" si="2"/>
        <v>11475000</v>
      </c>
      <c r="L25" s="49">
        <f t="shared" si="3"/>
        <v>10901250</v>
      </c>
      <c r="M25" s="49">
        <f t="shared" si="4"/>
        <v>9180000</v>
      </c>
      <c r="N25" s="50">
        <f t="shared" si="5"/>
        <v>24000</v>
      </c>
    </row>
    <row r="26" spans="1:17" x14ac:dyDescent="0.25">
      <c r="A26" s="31">
        <v>24</v>
      </c>
      <c r="B26" s="32">
        <v>604</v>
      </c>
      <c r="C26" s="33">
        <v>6</v>
      </c>
      <c r="D26" s="34" t="s">
        <v>17</v>
      </c>
      <c r="E26" s="34">
        <v>1122</v>
      </c>
      <c r="F26" s="34">
        <v>124</v>
      </c>
      <c r="G26" s="34">
        <v>0</v>
      </c>
      <c r="H26" s="35">
        <f t="shared" si="0"/>
        <v>1246</v>
      </c>
      <c r="I26" s="36">
        <f t="shared" si="1"/>
        <v>1370.6000000000001</v>
      </c>
      <c r="J26" s="45">
        <v>9000</v>
      </c>
      <c r="K26" s="49">
        <f t="shared" si="2"/>
        <v>11214000</v>
      </c>
      <c r="L26" s="49">
        <f t="shared" si="3"/>
        <v>10653300</v>
      </c>
      <c r="M26" s="49">
        <f t="shared" si="4"/>
        <v>8971200</v>
      </c>
      <c r="N26" s="50">
        <f t="shared" si="5"/>
        <v>23500</v>
      </c>
    </row>
    <row r="27" spans="1:17" x14ac:dyDescent="0.25">
      <c r="A27" s="31">
        <v>25</v>
      </c>
      <c r="B27" s="32">
        <v>701</v>
      </c>
      <c r="C27" s="33">
        <v>7</v>
      </c>
      <c r="D27" s="34" t="s">
        <v>17</v>
      </c>
      <c r="E27" s="34">
        <v>1042</v>
      </c>
      <c r="F27" s="34">
        <v>97</v>
      </c>
      <c r="G27" s="34">
        <v>0</v>
      </c>
      <c r="H27" s="35">
        <f t="shared" si="0"/>
        <v>1139</v>
      </c>
      <c r="I27" s="36">
        <f t="shared" si="1"/>
        <v>1252.9000000000001</v>
      </c>
      <c r="J27" s="45">
        <v>9000</v>
      </c>
      <c r="K27" s="49">
        <f t="shared" si="2"/>
        <v>10251000</v>
      </c>
      <c r="L27" s="49">
        <f t="shared" si="3"/>
        <v>9738450</v>
      </c>
      <c r="M27" s="49">
        <f t="shared" si="4"/>
        <v>8200800</v>
      </c>
      <c r="N27" s="50">
        <f t="shared" si="5"/>
        <v>21500</v>
      </c>
    </row>
    <row r="28" spans="1:17" x14ac:dyDescent="0.25">
      <c r="A28" s="31">
        <v>26</v>
      </c>
      <c r="B28" s="32">
        <v>702</v>
      </c>
      <c r="C28" s="33">
        <v>7</v>
      </c>
      <c r="D28" s="34" t="s">
        <v>17</v>
      </c>
      <c r="E28" s="34">
        <v>1042</v>
      </c>
      <c r="F28" s="34">
        <v>126</v>
      </c>
      <c r="G28" s="34">
        <v>0</v>
      </c>
      <c r="H28" s="35">
        <f t="shared" si="0"/>
        <v>1168</v>
      </c>
      <c r="I28" s="36">
        <f t="shared" si="1"/>
        <v>1284.8000000000002</v>
      </c>
      <c r="J28" s="45">
        <v>9000</v>
      </c>
      <c r="K28" s="49">
        <f t="shared" si="2"/>
        <v>10512000</v>
      </c>
      <c r="L28" s="49">
        <f t="shared" si="3"/>
        <v>9986400</v>
      </c>
      <c r="M28" s="49">
        <f t="shared" si="4"/>
        <v>8409600</v>
      </c>
      <c r="N28" s="50">
        <f t="shared" si="5"/>
        <v>22000</v>
      </c>
    </row>
    <row r="29" spans="1:17" x14ac:dyDescent="0.25">
      <c r="A29" s="31">
        <v>27</v>
      </c>
      <c r="B29" s="32">
        <v>703</v>
      </c>
      <c r="C29" s="33">
        <v>7</v>
      </c>
      <c r="D29" s="34" t="s">
        <v>17</v>
      </c>
      <c r="E29" s="34">
        <v>1122</v>
      </c>
      <c r="F29" s="34">
        <v>153</v>
      </c>
      <c r="G29" s="34">
        <v>0</v>
      </c>
      <c r="H29" s="35">
        <f t="shared" si="0"/>
        <v>1275</v>
      </c>
      <c r="I29" s="36">
        <f t="shared" si="1"/>
        <v>1402.5</v>
      </c>
      <c r="J29" s="45">
        <v>9000</v>
      </c>
      <c r="K29" s="49">
        <f t="shared" si="2"/>
        <v>11475000</v>
      </c>
      <c r="L29" s="49">
        <f t="shared" si="3"/>
        <v>10901250</v>
      </c>
      <c r="M29" s="49">
        <f t="shared" si="4"/>
        <v>9180000</v>
      </c>
      <c r="N29" s="50">
        <f t="shared" si="5"/>
        <v>24000</v>
      </c>
    </row>
    <row r="30" spans="1:17" x14ac:dyDescent="0.25">
      <c r="A30" s="31">
        <v>28</v>
      </c>
      <c r="B30" s="32">
        <v>704</v>
      </c>
      <c r="C30" s="33">
        <v>7</v>
      </c>
      <c r="D30" s="34" t="s">
        <v>17</v>
      </c>
      <c r="E30" s="34">
        <v>1122</v>
      </c>
      <c r="F30" s="34">
        <v>124</v>
      </c>
      <c r="G30" s="34">
        <v>0</v>
      </c>
      <c r="H30" s="35">
        <f t="shared" si="0"/>
        <v>1246</v>
      </c>
      <c r="I30" s="36">
        <f t="shared" si="1"/>
        <v>1370.6000000000001</v>
      </c>
      <c r="J30" s="45">
        <v>9000</v>
      </c>
      <c r="K30" s="49">
        <f t="shared" si="2"/>
        <v>11214000</v>
      </c>
      <c r="L30" s="49">
        <f t="shared" si="3"/>
        <v>10653300</v>
      </c>
      <c r="M30" s="49">
        <f t="shared" si="4"/>
        <v>8971200</v>
      </c>
      <c r="N30" s="50">
        <f t="shared" si="5"/>
        <v>23500</v>
      </c>
    </row>
    <row r="31" spans="1:17" x14ac:dyDescent="0.25">
      <c r="A31" s="38" t="s">
        <v>2</v>
      </c>
      <c r="B31" s="38"/>
      <c r="C31" s="38"/>
      <c r="D31" s="38"/>
      <c r="E31" s="39">
        <f t="shared" ref="E31:I31" si="6">SUM(E3:E30)</f>
        <v>30296</v>
      </c>
      <c r="F31" s="39">
        <f t="shared" si="6"/>
        <v>3500</v>
      </c>
      <c r="G31" s="39">
        <f>SUM(G3:G30)</f>
        <v>190</v>
      </c>
      <c r="H31" s="39">
        <f t="shared" si="6"/>
        <v>33796</v>
      </c>
      <c r="I31" s="39">
        <f t="shared" si="6"/>
        <v>37175.599999999999</v>
      </c>
      <c r="J31" s="46"/>
      <c r="K31" s="51">
        <f>SUM(K3:K30)</f>
        <v>304164000</v>
      </c>
      <c r="L31" s="52">
        <f>SUM(L3:L30)</f>
        <v>288955800</v>
      </c>
      <c r="M31" s="52">
        <f>SUM(M3:M30)</f>
        <v>243331200</v>
      </c>
      <c r="N31" s="53"/>
    </row>
    <row r="32" spans="1:17" x14ac:dyDescent="0.25">
      <c r="Q32" s="5"/>
    </row>
    <row r="33" spans="5:22" x14ac:dyDescent="0.25">
      <c r="Q33" s="5"/>
      <c r="U33" s="13">
        <v>6000</v>
      </c>
      <c r="V33" s="13" t="s">
        <v>15</v>
      </c>
    </row>
    <row r="34" spans="5:22" x14ac:dyDescent="0.25">
      <c r="U34" s="13" t="s">
        <v>14</v>
      </c>
      <c r="V34" s="14">
        <v>1E-3</v>
      </c>
    </row>
    <row r="35" spans="5:22" x14ac:dyDescent="0.25">
      <c r="U35" s="13"/>
      <c r="V35" s="13"/>
    </row>
    <row r="36" spans="5:22" x14ac:dyDescent="0.25">
      <c r="F36" s="42"/>
      <c r="G36" s="42"/>
    </row>
    <row r="37" spans="5:22" x14ac:dyDescent="0.25">
      <c r="P37" s="47"/>
    </row>
    <row r="38" spans="5:22" x14ac:dyDescent="0.25">
      <c r="J38" s="42"/>
      <c r="P38" s="47"/>
    </row>
    <row r="39" spans="5:22" x14ac:dyDescent="0.25">
      <c r="P39" s="47"/>
    </row>
    <row r="40" spans="5:22" x14ac:dyDescent="0.25">
      <c r="I40" s="42"/>
      <c r="L40" s="47" t="e">
        <f>K31+#REF!</f>
        <v>#REF!</v>
      </c>
      <c r="P40" s="47"/>
    </row>
    <row r="41" spans="5:22" x14ac:dyDescent="0.25">
      <c r="F41" s="42"/>
      <c r="G41" s="42"/>
    </row>
    <row r="42" spans="5:22" ht="16.5" x14ac:dyDescent="0.25">
      <c r="F42" s="42"/>
      <c r="G42" s="42"/>
      <c r="K42" s="48"/>
    </row>
    <row r="43" spans="5:22" x14ac:dyDescent="0.25">
      <c r="F43" s="42"/>
      <c r="G43" s="42"/>
    </row>
    <row r="45" spans="5:22" x14ac:dyDescent="0.25">
      <c r="E45" s="43"/>
      <c r="F45" s="42"/>
      <c r="G45" s="42"/>
    </row>
    <row r="46" spans="5:22" x14ac:dyDescent="0.25">
      <c r="E46" s="43"/>
      <c r="F46" s="42"/>
      <c r="G46" s="42"/>
      <c r="K46" s="26"/>
      <c r="L46" s="26"/>
      <c r="M46" s="26"/>
    </row>
    <row r="47" spans="5:22" x14ac:dyDescent="0.25">
      <c r="E47" s="43"/>
      <c r="F47" s="42"/>
      <c r="G47" s="42"/>
    </row>
    <row r="48" spans="5:22" x14ac:dyDescent="0.25">
      <c r="E48" s="43"/>
      <c r="F48" s="42"/>
      <c r="G48" s="42"/>
    </row>
    <row r="49" spans="6:9" x14ac:dyDescent="0.25">
      <c r="F49" s="42"/>
      <c r="G49" s="42"/>
    </row>
    <row r="51" spans="6:9" x14ac:dyDescent="0.25">
      <c r="F51" s="42"/>
      <c r="G51" s="42"/>
    </row>
    <row r="52" spans="6:9" x14ac:dyDescent="0.25">
      <c r="F52" s="42"/>
      <c r="G52" s="42"/>
      <c r="I52" s="42"/>
    </row>
    <row r="53" spans="6:9" x14ac:dyDescent="0.25">
      <c r="F53" s="42"/>
      <c r="G53" s="42"/>
    </row>
    <row r="56" spans="6:9" x14ac:dyDescent="0.25">
      <c r="H56" s="42"/>
    </row>
    <row r="57" spans="6:9" x14ac:dyDescent="0.25">
      <c r="H57" s="42"/>
    </row>
    <row r="58" spans="6:9" x14ac:dyDescent="0.25">
      <c r="H58" s="42"/>
    </row>
    <row r="59" spans="6:9" x14ac:dyDescent="0.25">
      <c r="H59" s="42"/>
    </row>
    <row r="60" spans="6:9" x14ac:dyDescent="0.25">
      <c r="H60" s="42"/>
    </row>
    <row r="63" spans="6:9" x14ac:dyDescent="0.25">
      <c r="H63" s="42"/>
    </row>
    <row r="89" spans="8:8" x14ac:dyDescent="0.25">
      <c r="H89" s="41">
        <v>3549.8</v>
      </c>
    </row>
    <row r="90" spans="8:8" x14ac:dyDescent="0.25">
      <c r="H90" s="41">
        <v>756.02</v>
      </c>
    </row>
    <row r="91" spans="8:8" x14ac:dyDescent="0.25">
      <c r="H91" s="41">
        <v>354.98</v>
      </c>
    </row>
    <row r="92" spans="8:8" x14ac:dyDescent="0.25">
      <c r="H92" s="41">
        <f>SUM(H89:H91)</f>
        <v>4660.7999999999993</v>
      </c>
    </row>
    <row r="95" spans="8:8" x14ac:dyDescent="0.25">
      <c r="H95" s="41">
        <v>16823</v>
      </c>
    </row>
    <row r="96" spans="8:8" x14ac:dyDescent="0.25">
      <c r="H96" s="41">
        <v>15550</v>
      </c>
    </row>
    <row r="97" spans="8:9" x14ac:dyDescent="0.25">
      <c r="H97" s="41">
        <v>16790</v>
      </c>
    </row>
    <row r="98" spans="8:9" x14ac:dyDescent="0.25">
      <c r="H98" s="41">
        <f>SUM(H95:H97)</f>
        <v>49163</v>
      </c>
      <c r="I98" s="41">
        <f>H98/10.764</f>
        <v>4567.3541434410999</v>
      </c>
    </row>
  </sheetData>
  <mergeCells count="1">
    <mergeCell ref="A31:D3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EDD77-9073-4F5F-A9D0-B91F54642F6A}">
  <dimension ref="A1:X98"/>
  <sheetViews>
    <sheetView topLeftCell="A14" zoomScale="190" zoomScaleNormal="190" workbookViewId="0">
      <selection activeCell="K31" sqref="K31:M31"/>
    </sheetView>
  </sheetViews>
  <sheetFormatPr defaultRowHeight="15" x14ac:dyDescent="0.25"/>
  <cols>
    <col min="1" max="1" width="4.28515625" style="40" customWidth="1"/>
    <col min="2" max="2" width="5.5703125" style="41" customWidth="1"/>
    <col min="3" max="3" width="4.140625" style="41" customWidth="1"/>
    <col min="4" max="4" width="6.42578125" style="41" customWidth="1"/>
    <col min="5" max="5" width="7.140625" style="41" customWidth="1"/>
    <col min="6" max="7" width="6.85546875" style="41" customWidth="1"/>
    <col min="8" max="8" width="6.5703125" style="41" customWidth="1"/>
    <col min="9" max="9" width="6" style="41" customWidth="1"/>
    <col min="10" max="10" width="6.85546875" style="41" customWidth="1"/>
    <col min="11" max="11" width="10.28515625" style="41" customWidth="1"/>
    <col min="12" max="12" width="9.85546875" style="41" customWidth="1"/>
    <col min="13" max="13" width="10.5703125" style="41" customWidth="1"/>
    <col min="14" max="14" width="6.140625" style="41" customWidth="1"/>
    <col min="15" max="15" width="9.140625" style="41"/>
    <col min="16" max="16" width="20.5703125" customWidth="1"/>
    <col min="17" max="17" width="19.42578125" customWidth="1"/>
    <col min="20" max="20" width="16.5703125" customWidth="1"/>
    <col min="21" max="22" width="13.140625" bestFit="1" customWidth="1"/>
    <col min="23" max="23" width="10.5703125" customWidth="1"/>
    <col min="24" max="24" width="11.85546875" customWidth="1"/>
  </cols>
  <sheetData>
    <row r="1" spans="1:24" ht="78.75" customHeight="1" x14ac:dyDescent="0.25">
      <c r="A1" s="56" t="s">
        <v>0</v>
      </c>
      <c r="B1" s="57" t="s">
        <v>3</v>
      </c>
      <c r="C1" s="57" t="s">
        <v>1</v>
      </c>
      <c r="D1" s="57" t="s">
        <v>5</v>
      </c>
      <c r="E1" s="58" t="s">
        <v>13</v>
      </c>
      <c r="F1" s="59" t="s">
        <v>26</v>
      </c>
      <c r="G1" s="59" t="s">
        <v>25</v>
      </c>
      <c r="H1" s="59" t="s">
        <v>38</v>
      </c>
      <c r="I1" s="57" t="s">
        <v>40</v>
      </c>
      <c r="J1" s="57" t="s">
        <v>43</v>
      </c>
      <c r="K1" s="57" t="s">
        <v>44</v>
      </c>
      <c r="L1" s="57" t="s">
        <v>45</v>
      </c>
      <c r="M1" s="57" t="s">
        <v>46</v>
      </c>
      <c r="N1" s="57" t="s">
        <v>47</v>
      </c>
    </row>
    <row r="2" spans="1:24" ht="15.75" customHeight="1" x14ac:dyDescent="0.25">
      <c r="A2" s="56"/>
      <c r="B2" s="57"/>
      <c r="C2" s="60"/>
      <c r="D2" s="61"/>
      <c r="E2" s="59" t="s">
        <v>6</v>
      </c>
      <c r="F2" s="59" t="s">
        <v>7</v>
      </c>
      <c r="G2" s="59" t="s">
        <v>37</v>
      </c>
      <c r="H2" s="59" t="s">
        <v>39</v>
      </c>
      <c r="I2" s="57" t="s">
        <v>42</v>
      </c>
      <c r="J2" s="57"/>
      <c r="K2" s="57"/>
      <c r="L2" s="57"/>
      <c r="M2" s="57"/>
      <c r="N2" s="57"/>
    </row>
    <row r="3" spans="1:24" x14ac:dyDescent="0.25">
      <c r="A3" s="31">
        <v>1</v>
      </c>
      <c r="B3" s="32">
        <v>101</v>
      </c>
      <c r="C3" s="33">
        <v>1</v>
      </c>
      <c r="D3" s="34" t="s">
        <v>17</v>
      </c>
      <c r="E3" s="34">
        <v>1038</v>
      </c>
      <c r="F3" s="34">
        <v>98</v>
      </c>
      <c r="G3" s="34">
        <v>95</v>
      </c>
      <c r="H3" s="35">
        <f>E3+F3+G3</f>
        <v>1231</v>
      </c>
      <c r="I3" s="36">
        <f>H3*1.1</f>
        <v>1354.1000000000001</v>
      </c>
      <c r="J3" s="45">
        <v>9000</v>
      </c>
      <c r="K3" s="49">
        <f>H3*J3</f>
        <v>11079000</v>
      </c>
      <c r="L3" s="49">
        <f>K3*0.95</f>
        <v>10525050</v>
      </c>
      <c r="M3" s="49">
        <f>K3*0.8</f>
        <v>8863200</v>
      </c>
      <c r="N3" s="50">
        <f>MROUND((K3*0.025/12),500)</f>
        <v>23000</v>
      </c>
      <c r="T3" s="5">
        <f>R3*6000</f>
        <v>0</v>
      </c>
      <c r="U3" s="5"/>
      <c r="V3" s="5"/>
      <c r="W3" s="2"/>
      <c r="X3" s="2"/>
    </row>
    <row r="4" spans="1:24" x14ac:dyDescent="0.25">
      <c r="A4" s="31">
        <v>2</v>
      </c>
      <c r="B4" s="37">
        <v>102</v>
      </c>
      <c r="C4" s="33">
        <v>1</v>
      </c>
      <c r="D4" s="34" t="s">
        <v>17</v>
      </c>
      <c r="E4" s="34">
        <v>1038</v>
      </c>
      <c r="F4" s="34">
        <v>98</v>
      </c>
      <c r="G4" s="34">
        <v>95</v>
      </c>
      <c r="H4" s="35">
        <f t="shared" ref="H4:H30" si="0">E4+F4+G4</f>
        <v>1231</v>
      </c>
      <c r="I4" s="36">
        <f t="shared" ref="I4:I30" si="1">H4*1.1</f>
        <v>1354.1000000000001</v>
      </c>
      <c r="J4" s="45">
        <v>9000</v>
      </c>
      <c r="K4" s="49">
        <f t="shared" ref="K4:K30" si="2">H4*J4</f>
        <v>11079000</v>
      </c>
      <c r="L4" s="49">
        <f t="shared" ref="L4:L30" si="3">K4*0.95</f>
        <v>10525050</v>
      </c>
      <c r="M4" s="49">
        <f t="shared" ref="M4:M30" si="4">K4*0.8</f>
        <v>8863200</v>
      </c>
      <c r="N4" s="50">
        <f t="shared" ref="N4:N30" si="5">MROUND((K4*0.025/12),500)</f>
        <v>23000</v>
      </c>
      <c r="T4" s="5"/>
      <c r="U4" s="5"/>
      <c r="V4" s="5"/>
      <c r="W4" s="2"/>
      <c r="X4" s="2"/>
    </row>
    <row r="5" spans="1:24" x14ac:dyDescent="0.25">
      <c r="A5" s="31">
        <v>3</v>
      </c>
      <c r="B5" s="37">
        <v>103</v>
      </c>
      <c r="C5" s="33">
        <v>1</v>
      </c>
      <c r="D5" s="34" t="s">
        <v>17</v>
      </c>
      <c r="E5" s="34">
        <v>1115</v>
      </c>
      <c r="F5" s="34">
        <v>124</v>
      </c>
      <c r="G5" s="34">
        <v>95</v>
      </c>
      <c r="H5" s="35">
        <f t="shared" si="0"/>
        <v>1334</v>
      </c>
      <c r="I5" s="36">
        <f t="shared" si="1"/>
        <v>1467.4</v>
      </c>
      <c r="J5" s="45">
        <v>9000</v>
      </c>
      <c r="K5" s="49">
        <f t="shared" si="2"/>
        <v>12006000</v>
      </c>
      <c r="L5" s="49">
        <f t="shared" si="3"/>
        <v>11405700</v>
      </c>
      <c r="M5" s="49">
        <f t="shared" si="4"/>
        <v>9604800</v>
      </c>
      <c r="N5" s="50">
        <f t="shared" si="5"/>
        <v>25000</v>
      </c>
      <c r="T5" s="5"/>
      <c r="U5" s="5"/>
      <c r="V5" s="5"/>
      <c r="W5" s="2"/>
      <c r="X5" s="2"/>
    </row>
    <row r="6" spans="1:24" x14ac:dyDescent="0.25">
      <c r="A6" s="31">
        <v>4</v>
      </c>
      <c r="B6" s="37">
        <v>104</v>
      </c>
      <c r="C6" s="33">
        <v>1</v>
      </c>
      <c r="D6" s="34" t="s">
        <v>17</v>
      </c>
      <c r="E6" s="34">
        <v>1115</v>
      </c>
      <c r="F6" s="34">
        <v>124</v>
      </c>
      <c r="G6" s="34">
        <v>95</v>
      </c>
      <c r="H6" s="35">
        <f t="shared" si="0"/>
        <v>1334</v>
      </c>
      <c r="I6" s="36">
        <f t="shared" si="1"/>
        <v>1467.4</v>
      </c>
      <c r="J6" s="45">
        <v>9000</v>
      </c>
      <c r="K6" s="49">
        <f t="shared" si="2"/>
        <v>12006000</v>
      </c>
      <c r="L6" s="49">
        <f t="shared" si="3"/>
        <v>11405700</v>
      </c>
      <c r="M6" s="49">
        <f t="shared" si="4"/>
        <v>9604800</v>
      </c>
      <c r="N6" s="50">
        <f t="shared" si="5"/>
        <v>25000</v>
      </c>
      <c r="T6" s="5"/>
      <c r="U6" s="5"/>
      <c r="V6" s="5"/>
      <c r="W6" s="2"/>
      <c r="X6" s="2"/>
    </row>
    <row r="7" spans="1:24" x14ac:dyDescent="0.25">
      <c r="A7" s="31">
        <v>5</v>
      </c>
      <c r="B7" s="37">
        <v>201</v>
      </c>
      <c r="C7" s="33">
        <v>2</v>
      </c>
      <c r="D7" s="34" t="s">
        <v>17</v>
      </c>
      <c r="E7" s="34">
        <v>1038</v>
      </c>
      <c r="F7" s="34">
        <v>98</v>
      </c>
      <c r="G7" s="34">
        <v>0</v>
      </c>
      <c r="H7" s="35">
        <f t="shared" si="0"/>
        <v>1136</v>
      </c>
      <c r="I7" s="36">
        <f t="shared" si="1"/>
        <v>1249.6000000000001</v>
      </c>
      <c r="J7" s="45">
        <v>9000</v>
      </c>
      <c r="K7" s="49">
        <f t="shared" si="2"/>
        <v>10224000</v>
      </c>
      <c r="L7" s="49">
        <f t="shared" si="3"/>
        <v>9712800</v>
      </c>
      <c r="M7" s="49">
        <f t="shared" si="4"/>
        <v>8179200</v>
      </c>
      <c r="N7" s="50">
        <f t="shared" si="5"/>
        <v>21500</v>
      </c>
      <c r="T7" s="5"/>
      <c r="U7" s="5"/>
      <c r="V7" s="5"/>
      <c r="W7" s="2"/>
      <c r="X7" s="2"/>
    </row>
    <row r="8" spans="1:24" x14ac:dyDescent="0.25">
      <c r="A8" s="31">
        <v>6</v>
      </c>
      <c r="B8" s="37">
        <v>202</v>
      </c>
      <c r="C8" s="33">
        <v>2</v>
      </c>
      <c r="D8" s="34" t="s">
        <v>17</v>
      </c>
      <c r="E8" s="34">
        <v>1038</v>
      </c>
      <c r="F8" s="34">
        <v>98</v>
      </c>
      <c r="G8" s="34">
        <v>0</v>
      </c>
      <c r="H8" s="35">
        <f t="shared" si="0"/>
        <v>1136</v>
      </c>
      <c r="I8" s="36">
        <f t="shared" si="1"/>
        <v>1249.6000000000001</v>
      </c>
      <c r="J8" s="45">
        <v>9000</v>
      </c>
      <c r="K8" s="49">
        <f t="shared" si="2"/>
        <v>10224000</v>
      </c>
      <c r="L8" s="49">
        <f t="shared" si="3"/>
        <v>9712800</v>
      </c>
      <c r="M8" s="49">
        <f t="shared" si="4"/>
        <v>8179200</v>
      </c>
      <c r="N8" s="50">
        <f t="shared" si="5"/>
        <v>21500</v>
      </c>
      <c r="T8" s="5"/>
      <c r="U8" s="5"/>
      <c r="V8" s="5"/>
      <c r="W8" s="2"/>
      <c r="X8" s="2"/>
    </row>
    <row r="9" spans="1:24" x14ac:dyDescent="0.25">
      <c r="A9" s="31">
        <v>7</v>
      </c>
      <c r="B9" s="37">
        <v>203</v>
      </c>
      <c r="C9" s="33">
        <v>2</v>
      </c>
      <c r="D9" s="34" t="s">
        <v>17</v>
      </c>
      <c r="E9" s="34">
        <v>1115</v>
      </c>
      <c r="F9" s="34">
        <v>124</v>
      </c>
      <c r="G9" s="34">
        <v>0</v>
      </c>
      <c r="H9" s="35">
        <f t="shared" si="0"/>
        <v>1239</v>
      </c>
      <c r="I9" s="36">
        <f t="shared" si="1"/>
        <v>1362.9</v>
      </c>
      <c r="J9" s="45">
        <v>9000</v>
      </c>
      <c r="K9" s="49">
        <f t="shared" si="2"/>
        <v>11151000</v>
      </c>
      <c r="L9" s="49">
        <f t="shared" si="3"/>
        <v>10593450</v>
      </c>
      <c r="M9" s="49">
        <f t="shared" si="4"/>
        <v>8920800</v>
      </c>
      <c r="N9" s="50">
        <f t="shared" si="5"/>
        <v>23000</v>
      </c>
      <c r="T9" s="5"/>
      <c r="U9" s="5"/>
      <c r="V9" s="5"/>
      <c r="W9" s="2"/>
      <c r="X9" s="2"/>
    </row>
    <row r="10" spans="1:24" x14ac:dyDescent="0.25">
      <c r="A10" s="31">
        <v>8</v>
      </c>
      <c r="B10" s="37">
        <v>204</v>
      </c>
      <c r="C10" s="33">
        <v>2</v>
      </c>
      <c r="D10" s="34" t="s">
        <v>17</v>
      </c>
      <c r="E10" s="34">
        <v>1115</v>
      </c>
      <c r="F10" s="34">
        <v>124</v>
      </c>
      <c r="G10" s="34">
        <v>0</v>
      </c>
      <c r="H10" s="35">
        <f t="shared" si="0"/>
        <v>1239</v>
      </c>
      <c r="I10" s="36">
        <f t="shared" si="1"/>
        <v>1362.9</v>
      </c>
      <c r="J10" s="45">
        <v>9000</v>
      </c>
      <c r="K10" s="49">
        <f t="shared" si="2"/>
        <v>11151000</v>
      </c>
      <c r="L10" s="49">
        <f t="shared" si="3"/>
        <v>10593450</v>
      </c>
      <c r="M10" s="49">
        <f t="shared" si="4"/>
        <v>8920800</v>
      </c>
      <c r="N10" s="50">
        <f t="shared" si="5"/>
        <v>23000</v>
      </c>
      <c r="T10" s="5"/>
      <c r="U10" s="5"/>
      <c r="V10" s="5"/>
      <c r="W10" s="2"/>
      <c r="X10" s="2"/>
    </row>
    <row r="11" spans="1:24" x14ac:dyDescent="0.25">
      <c r="A11" s="31">
        <v>9</v>
      </c>
      <c r="B11" s="32">
        <v>301</v>
      </c>
      <c r="C11" s="33">
        <v>3</v>
      </c>
      <c r="D11" s="34" t="s">
        <v>17</v>
      </c>
      <c r="E11" s="34">
        <v>1038</v>
      </c>
      <c r="F11" s="34">
        <v>98</v>
      </c>
      <c r="G11" s="34">
        <v>0</v>
      </c>
      <c r="H11" s="35">
        <f t="shared" si="0"/>
        <v>1136</v>
      </c>
      <c r="I11" s="36">
        <f t="shared" si="1"/>
        <v>1249.6000000000001</v>
      </c>
      <c r="J11" s="45">
        <v>9000</v>
      </c>
      <c r="K11" s="49">
        <f t="shared" si="2"/>
        <v>10224000</v>
      </c>
      <c r="L11" s="49">
        <f t="shared" si="3"/>
        <v>9712800</v>
      </c>
      <c r="M11" s="49">
        <f t="shared" si="4"/>
        <v>8179200</v>
      </c>
      <c r="N11" s="50">
        <f t="shared" si="5"/>
        <v>21500</v>
      </c>
      <c r="T11" s="5"/>
      <c r="U11" s="5"/>
      <c r="V11" s="5"/>
      <c r="W11" s="2"/>
      <c r="X11" s="2"/>
    </row>
    <row r="12" spans="1:24" x14ac:dyDescent="0.25">
      <c r="A12" s="31">
        <v>10</v>
      </c>
      <c r="B12" s="37">
        <v>302</v>
      </c>
      <c r="C12" s="33">
        <v>3</v>
      </c>
      <c r="D12" s="34" t="s">
        <v>17</v>
      </c>
      <c r="E12" s="34">
        <v>1038</v>
      </c>
      <c r="F12" s="34">
        <v>98</v>
      </c>
      <c r="G12" s="34">
        <v>0</v>
      </c>
      <c r="H12" s="35">
        <f t="shared" si="0"/>
        <v>1136</v>
      </c>
      <c r="I12" s="36">
        <f t="shared" si="1"/>
        <v>1249.6000000000001</v>
      </c>
      <c r="J12" s="45">
        <f>J3</f>
        <v>9000</v>
      </c>
      <c r="K12" s="49">
        <f t="shared" si="2"/>
        <v>10224000</v>
      </c>
      <c r="L12" s="49">
        <f t="shared" si="3"/>
        <v>9712800</v>
      </c>
      <c r="M12" s="49">
        <f t="shared" si="4"/>
        <v>8179200</v>
      </c>
      <c r="N12" s="50">
        <f t="shared" si="5"/>
        <v>21500</v>
      </c>
    </row>
    <row r="13" spans="1:24" x14ac:dyDescent="0.25">
      <c r="A13" s="31">
        <v>11</v>
      </c>
      <c r="B13" s="32">
        <v>303</v>
      </c>
      <c r="C13" s="33">
        <v>3</v>
      </c>
      <c r="D13" s="34" t="s">
        <v>17</v>
      </c>
      <c r="E13" s="34">
        <v>1115</v>
      </c>
      <c r="F13" s="34">
        <v>124</v>
      </c>
      <c r="G13" s="34">
        <v>0</v>
      </c>
      <c r="H13" s="35">
        <f t="shared" si="0"/>
        <v>1239</v>
      </c>
      <c r="I13" s="36">
        <f t="shared" si="1"/>
        <v>1362.9</v>
      </c>
      <c r="J13" s="45">
        <f t="shared" ref="J13:J30" si="6">J12</f>
        <v>9000</v>
      </c>
      <c r="K13" s="49">
        <f t="shared" si="2"/>
        <v>11151000</v>
      </c>
      <c r="L13" s="49">
        <f t="shared" si="3"/>
        <v>10593450</v>
      </c>
      <c r="M13" s="49">
        <f t="shared" si="4"/>
        <v>8920800</v>
      </c>
      <c r="N13" s="50">
        <f t="shared" si="5"/>
        <v>23000</v>
      </c>
    </row>
    <row r="14" spans="1:24" x14ac:dyDescent="0.25">
      <c r="A14" s="31">
        <v>12</v>
      </c>
      <c r="B14" s="32">
        <v>304</v>
      </c>
      <c r="C14" s="33">
        <v>3</v>
      </c>
      <c r="D14" s="34" t="s">
        <v>17</v>
      </c>
      <c r="E14" s="34">
        <v>1115</v>
      </c>
      <c r="F14" s="34">
        <v>124</v>
      </c>
      <c r="G14" s="34">
        <v>0</v>
      </c>
      <c r="H14" s="35">
        <f t="shared" si="0"/>
        <v>1239</v>
      </c>
      <c r="I14" s="36">
        <f t="shared" si="1"/>
        <v>1362.9</v>
      </c>
      <c r="J14" s="45">
        <f t="shared" si="6"/>
        <v>9000</v>
      </c>
      <c r="K14" s="49">
        <f t="shared" si="2"/>
        <v>11151000</v>
      </c>
      <c r="L14" s="49">
        <f t="shared" si="3"/>
        <v>10593450</v>
      </c>
      <c r="M14" s="49">
        <f t="shared" si="4"/>
        <v>8920800</v>
      </c>
      <c r="N14" s="50">
        <f t="shared" si="5"/>
        <v>23000</v>
      </c>
    </row>
    <row r="15" spans="1:24" x14ac:dyDescent="0.25">
      <c r="A15" s="31">
        <v>13</v>
      </c>
      <c r="B15" s="32">
        <v>401</v>
      </c>
      <c r="C15" s="33">
        <v>4</v>
      </c>
      <c r="D15" s="34" t="s">
        <v>17</v>
      </c>
      <c r="E15" s="34">
        <v>1038</v>
      </c>
      <c r="F15" s="34">
        <v>98</v>
      </c>
      <c r="G15" s="34">
        <v>0</v>
      </c>
      <c r="H15" s="35">
        <f t="shared" si="0"/>
        <v>1136</v>
      </c>
      <c r="I15" s="36">
        <f t="shared" si="1"/>
        <v>1249.6000000000001</v>
      </c>
      <c r="J15" s="45">
        <f t="shared" si="6"/>
        <v>9000</v>
      </c>
      <c r="K15" s="49">
        <f t="shared" si="2"/>
        <v>10224000</v>
      </c>
      <c r="L15" s="49">
        <f t="shared" si="3"/>
        <v>9712800</v>
      </c>
      <c r="M15" s="49">
        <f t="shared" si="4"/>
        <v>8179200</v>
      </c>
      <c r="N15" s="50">
        <f t="shared" si="5"/>
        <v>21500</v>
      </c>
    </row>
    <row r="16" spans="1:24" x14ac:dyDescent="0.25">
      <c r="A16" s="31">
        <v>14</v>
      </c>
      <c r="B16" s="32">
        <v>402</v>
      </c>
      <c r="C16" s="33">
        <v>4</v>
      </c>
      <c r="D16" s="34" t="s">
        <v>17</v>
      </c>
      <c r="E16" s="34">
        <v>1038</v>
      </c>
      <c r="F16" s="34">
        <v>98</v>
      </c>
      <c r="G16" s="34">
        <v>0</v>
      </c>
      <c r="H16" s="35">
        <f t="shared" si="0"/>
        <v>1136</v>
      </c>
      <c r="I16" s="36">
        <f t="shared" si="1"/>
        <v>1249.6000000000001</v>
      </c>
      <c r="J16" s="45">
        <f t="shared" si="6"/>
        <v>9000</v>
      </c>
      <c r="K16" s="49">
        <f t="shared" si="2"/>
        <v>10224000</v>
      </c>
      <c r="L16" s="49">
        <f t="shared" si="3"/>
        <v>9712800</v>
      </c>
      <c r="M16" s="49">
        <f t="shared" si="4"/>
        <v>8179200</v>
      </c>
      <c r="N16" s="50">
        <f t="shared" si="5"/>
        <v>21500</v>
      </c>
    </row>
    <row r="17" spans="1:17" x14ac:dyDescent="0.25">
      <c r="A17" s="31">
        <v>15</v>
      </c>
      <c r="B17" s="32">
        <v>403</v>
      </c>
      <c r="C17" s="33">
        <v>4</v>
      </c>
      <c r="D17" s="34" t="s">
        <v>17</v>
      </c>
      <c r="E17" s="34">
        <v>1115</v>
      </c>
      <c r="F17" s="34">
        <v>124</v>
      </c>
      <c r="G17" s="34">
        <v>0</v>
      </c>
      <c r="H17" s="35">
        <f t="shared" si="0"/>
        <v>1239</v>
      </c>
      <c r="I17" s="36">
        <f t="shared" si="1"/>
        <v>1362.9</v>
      </c>
      <c r="J17" s="45">
        <f t="shared" si="6"/>
        <v>9000</v>
      </c>
      <c r="K17" s="49">
        <f t="shared" si="2"/>
        <v>11151000</v>
      </c>
      <c r="L17" s="49">
        <f t="shared" si="3"/>
        <v>10593450</v>
      </c>
      <c r="M17" s="49">
        <f t="shared" si="4"/>
        <v>8920800</v>
      </c>
      <c r="N17" s="50">
        <f t="shared" si="5"/>
        <v>23000</v>
      </c>
    </row>
    <row r="18" spans="1:17" x14ac:dyDescent="0.25">
      <c r="A18" s="31">
        <v>16</v>
      </c>
      <c r="B18" s="32">
        <v>404</v>
      </c>
      <c r="C18" s="33">
        <v>4</v>
      </c>
      <c r="D18" s="34" t="s">
        <v>17</v>
      </c>
      <c r="E18" s="34">
        <v>1115</v>
      </c>
      <c r="F18" s="34">
        <v>124</v>
      </c>
      <c r="G18" s="34">
        <v>0</v>
      </c>
      <c r="H18" s="35">
        <f t="shared" si="0"/>
        <v>1239</v>
      </c>
      <c r="I18" s="36">
        <f t="shared" si="1"/>
        <v>1362.9</v>
      </c>
      <c r="J18" s="45">
        <f t="shared" si="6"/>
        <v>9000</v>
      </c>
      <c r="K18" s="49">
        <f t="shared" si="2"/>
        <v>11151000</v>
      </c>
      <c r="L18" s="49">
        <f t="shared" si="3"/>
        <v>10593450</v>
      </c>
      <c r="M18" s="49">
        <f t="shared" si="4"/>
        <v>8920800</v>
      </c>
      <c r="N18" s="50">
        <f t="shared" si="5"/>
        <v>23000</v>
      </c>
    </row>
    <row r="19" spans="1:17" x14ac:dyDescent="0.25">
      <c r="A19" s="31">
        <v>17</v>
      </c>
      <c r="B19" s="32">
        <v>501</v>
      </c>
      <c r="C19" s="33">
        <v>5</v>
      </c>
      <c r="D19" s="34" t="s">
        <v>17</v>
      </c>
      <c r="E19" s="34">
        <v>1038</v>
      </c>
      <c r="F19" s="34">
        <v>98</v>
      </c>
      <c r="G19" s="34">
        <v>0</v>
      </c>
      <c r="H19" s="35">
        <f t="shared" si="0"/>
        <v>1136</v>
      </c>
      <c r="I19" s="36">
        <f t="shared" si="1"/>
        <v>1249.6000000000001</v>
      </c>
      <c r="J19" s="45">
        <f t="shared" si="6"/>
        <v>9000</v>
      </c>
      <c r="K19" s="49">
        <f t="shared" si="2"/>
        <v>10224000</v>
      </c>
      <c r="L19" s="49">
        <f t="shared" si="3"/>
        <v>9712800</v>
      </c>
      <c r="M19" s="49">
        <f t="shared" si="4"/>
        <v>8179200</v>
      </c>
      <c r="N19" s="50">
        <f t="shared" si="5"/>
        <v>21500</v>
      </c>
    </row>
    <row r="20" spans="1:17" x14ac:dyDescent="0.25">
      <c r="A20" s="31">
        <v>18</v>
      </c>
      <c r="B20" s="32">
        <v>502</v>
      </c>
      <c r="C20" s="33">
        <v>5</v>
      </c>
      <c r="D20" s="34" t="s">
        <v>17</v>
      </c>
      <c r="E20" s="34">
        <v>1038</v>
      </c>
      <c r="F20" s="34">
        <v>98</v>
      </c>
      <c r="G20" s="34">
        <v>0</v>
      </c>
      <c r="H20" s="35">
        <f t="shared" si="0"/>
        <v>1136</v>
      </c>
      <c r="I20" s="36">
        <f t="shared" si="1"/>
        <v>1249.6000000000001</v>
      </c>
      <c r="J20" s="45">
        <f t="shared" si="6"/>
        <v>9000</v>
      </c>
      <c r="K20" s="49">
        <f t="shared" si="2"/>
        <v>10224000</v>
      </c>
      <c r="L20" s="49">
        <f t="shared" si="3"/>
        <v>9712800</v>
      </c>
      <c r="M20" s="49">
        <f t="shared" si="4"/>
        <v>8179200</v>
      </c>
      <c r="N20" s="50">
        <f t="shared" si="5"/>
        <v>21500</v>
      </c>
    </row>
    <row r="21" spans="1:17" x14ac:dyDescent="0.25">
      <c r="A21" s="31">
        <v>19</v>
      </c>
      <c r="B21" s="32">
        <v>503</v>
      </c>
      <c r="C21" s="33">
        <v>5</v>
      </c>
      <c r="D21" s="34" t="s">
        <v>17</v>
      </c>
      <c r="E21" s="34">
        <v>1115</v>
      </c>
      <c r="F21" s="34">
        <v>124</v>
      </c>
      <c r="G21" s="34">
        <v>0</v>
      </c>
      <c r="H21" s="35">
        <f t="shared" si="0"/>
        <v>1239</v>
      </c>
      <c r="I21" s="36">
        <f t="shared" si="1"/>
        <v>1362.9</v>
      </c>
      <c r="J21" s="45">
        <f t="shared" si="6"/>
        <v>9000</v>
      </c>
      <c r="K21" s="49">
        <f t="shared" si="2"/>
        <v>11151000</v>
      </c>
      <c r="L21" s="49">
        <f t="shared" si="3"/>
        <v>10593450</v>
      </c>
      <c r="M21" s="49">
        <f t="shared" si="4"/>
        <v>8920800</v>
      </c>
      <c r="N21" s="50">
        <f t="shared" si="5"/>
        <v>23000</v>
      </c>
    </row>
    <row r="22" spans="1:17" x14ac:dyDescent="0.25">
      <c r="A22" s="31">
        <v>20</v>
      </c>
      <c r="B22" s="32">
        <v>504</v>
      </c>
      <c r="C22" s="33">
        <v>5</v>
      </c>
      <c r="D22" s="34" t="s">
        <v>17</v>
      </c>
      <c r="E22" s="34">
        <v>1115</v>
      </c>
      <c r="F22" s="34">
        <v>124</v>
      </c>
      <c r="G22" s="34">
        <v>0</v>
      </c>
      <c r="H22" s="35">
        <f t="shared" si="0"/>
        <v>1239</v>
      </c>
      <c r="I22" s="36">
        <f t="shared" si="1"/>
        <v>1362.9</v>
      </c>
      <c r="J22" s="45">
        <f t="shared" si="6"/>
        <v>9000</v>
      </c>
      <c r="K22" s="49">
        <f t="shared" si="2"/>
        <v>11151000</v>
      </c>
      <c r="L22" s="49">
        <f t="shared" si="3"/>
        <v>10593450</v>
      </c>
      <c r="M22" s="49">
        <f t="shared" si="4"/>
        <v>8920800</v>
      </c>
      <c r="N22" s="50">
        <f t="shared" si="5"/>
        <v>23000</v>
      </c>
    </row>
    <row r="23" spans="1:17" x14ac:dyDescent="0.25">
      <c r="A23" s="31">
        <v>21</v>
      </c>
      <c r="B23" s="32">
        <v>601</v>
      </c>
      <c r="C23" s="33">
        <v>6</v>
      </c>
      <c r="D23" s="34" t="s">
        <v>17</v>
      </c>
      <c r="E23" s="34">
        <v>1038</v>
      </c>
      <c r="F23" s="34">
        <v>98</v>
      </c>
      <c r="G23" s="34">
        <v>0</v>
      </c>
      <c r="H23" s="35">
        <f t="shared" si="0"/>
        <v>1136</v>
      </c>
      <c r="I23" s="36">
        <f t="shared" si="1"/>
        <v>1249.6000000000001</v>
      </c>
      <c r="J23" s="45">
        <f t="shared" si="6"/>
        <v>9000</v>
      </c>
      <c r="K23" s="49">
        <f t="shared" si="2"/>
        <v>10224000</v>
      </c>
      <c r="L23" s="49">
        <f t="shared" si="3"/>
        <v>9712800</v>
      </c>
      <c r="M23" s="49">
        <f t="shared" si="4"/>
        <v>8179200</v>
      </c>
      <c r="N23" s="50">
        <f t="shared" si="5"/>
        <v>21500</v>
      </c>
    </row>
    <row r="24" spans="1:17" x14ac:dyDescent="0.25">
      <c r="A24" s="31">
        <v>22</v>
      </c>
      <c r="B24" s="32">
        <v>602</v>
      </c>
      <c r="C24" s="33">
        <v>6</v>
      </c>
      <c r="D24" s="34" t="s">
        <v>17</v>
      </c>
      <c r="E24" s="34">
        <v>1038</v>
      </c>
      <c r="F24" s="34">
        <v>98</v>
      </c>
      <c r="G24" s="34">
        <v>0</v>
      </c>
      <c r="H24" s="35">
        <f t="shared" si="0"/>
        <v>1136</v>
      </c>
      <c r="I24" s="36">
        <f t="shared" si="1"/>
        <v>1249.6000000000001</v>
      </c>
      <c r="J24" s="45">
        <f t="shared" si="6"/>
        <v>9000</v>
      </c>
      <c r="K24" s="49">
        <f t="shared" si="2"/>
        <v>10224000</v>
      </c>
      <c r="L24" s="49">
        <f t="shared" si="3"/>
        <v>9712800</v>
      </c>
      <c r="M24" s="49">
        <f t="shared" si="4"/>
        <v>8179200</v>
      </c>
      <c r="N24" s="50">
        <f t="shared" si="5"/>
        <v>21500</v>
      </c>
      <c r="Q24" s="2"/>
    </row>
    <row r="25" spans="1:17" x14ac:dyDescent="0.25">
      <c r="A25" s="31">
        <v>23</v>
      </c>
      <c r="B25" s="32">
        <v>603</v>
      </c>
      <c r="C25" s="33">
        <v>6</v>
      </c>
      <c r="D25" s="34" t="s">
        <v>17</v>
      </c>
      <c r="E25" s="34">
        <v>1115</v>
      </c>
      <c r="F25" s="34">
        <v>124</v>
      </c>
      <c r="G25" s="34">
        <v>0</v>
      </c>
      <c r="H25" s="35">
        <f t="shared" si="0"/>
        <v>1239</v>
      </c>
      <c r="I25" s="36">
        <f t="shared" si="1"/>
        <v>1362.9</v>
      </c>
      <c r="J25" s="45">
        <f t="shared" si="6"/>
        <v>9000</v>
      </c>
      <c r="K25" s="49">
        <f t="shared" si="2"/>
        <v>11151000</v>
      </c>
      <c r="L25" s="49">
        <f t="shared" si="3"/>
        <v>10593450</v>
      </c>
      <c r="M25" s="49">
        <f t="shared" si="4"/>
        <v>8920800</v>
      </c>
      <c r="N25" s="50">
        <f t="shared" si="5"/>
        <v>23000</v>
      </c>
    </row>
    <row r="26" spans="1:17" x14ac:dyDescent="0.25">
      <c r="A26" s="31">
        <v>24</v>
      </c>
      <c r="B26" s="32">
        <v>604</v>
      </c>
      <c r="C26" s="33">
        <v>6</v>
      </c>
      <c r="D26" s="34" t="s">
        <v>17</v>
      </c>
      <c r="E26" s="34">
        <v>1115</v>
      </c>
      <c r="F26" s="34">
        <v>124</v>
      </c>
      <c r="G26" s="34">
        <v>0</v>
      </c>
      <c r="H26" s="35">
        <f t="shared" si="0"/>
        <v>1239</v>
      </c>
      <c r="I26" s="36">
        <f t="shared" si="1"/>
        <v>1362.9</v>
      </c>
      <c r="J26" s="45">
        <f t="shared" si="6"/>
        <v>9000</v>
      </c>
      <c r="K26" s="49">
        <f t="shared" si="2"/>
        <v>11151000</v>
      </c>
      <c r="L26" s="49">
        <f t="shared" si="3"/>
        <v>10593450</v>
      </c>
      <c r="M26" s="49">
        <f t="shared" si="4"/>
        <v>8920800</v>
      </c>
      <c r="N26" s="50">
        <f t="shared" si="5"/>
        <v>23000</v>
      </c>
    </row>
    <row r="27" spans="1:17" x14ac:dyDescent="0.25">
      <c r="A27" s="31">
        <v>25</v>
      </c>
      <c r="B27" s="32">
        <v>701</v>
      </c>
      <c r="C27" s="33">
        <v>7</v>
      </c>
      <c r="D27" s="34" t="s">
        <v>17</v>
      </c>
      <c r="E27" s="34">
        <v>1038</v>
      </c>
      <c r="F27" s="34">
        <v>98</v>
      </c>
      <c r="G27" s="34">
        <v>0</v>
      </c>
      <c r="H27" s="35">
        <f t="shared" si="0"/>
        <v>1136</v>
      </c>
      <c r="I27" s="36">
        <f t="shared" si="1"/>
        <v>1249.6000000000001</v>
      </c>
      <c r="J27" s="45">
        <f t="shared" si="6"/>
        <v>9000</v>
      </c>
      <c r="K27" s="49">
        <f t="shared" si="2"/>
        <v>10224000</v>
      </c>
      <c r="L27" s="49">
        <f t="shared" si="3"/>
        <v>9712800</v>
      </c>
      <c r="M27" s="49">
        <f t="shared" si="4"/>
        <v>8179200</v>
      </c>
      <c r="N27" s="50">
        <f t="shared" si="5"/>
        <v>21500</v>
      </c>
    </row>
    <row r="28" spans="1:17" x14ac:dyDescent="0.25">
      <c r="A28" s="31">
        <v>26</v>
      </c>
      <c r="B28" s="32">
        <v>702</v>
      </c>
      <c r="C28" s="33">
        <v>7</v>
      </c>
      <c r="D28" s="34" t="s">
        <v>17</v>
      </c>
      <c r="E28" s="34">
        <v>1038</v>
      </c>
      <c r="F28" s="34">
        <v>98</v>
      </c>
      <c r="G28" s="34">
        <v>0</v>
      </c>
      <c r="H28" s="35">
        <f t="shared" si="0"/>
        <v>1136</v>
      </c>
      <c r="I28" s="36">
        <f t="shared" si="1"/>
        <v>1249.6000000000001</v>
      </c>
      <c r="J28" s="45">
        <f t="shared" si="6"/>
        <v>9000</v>
      </c>
      <c r="K28" s="49">
        <f t="shared" si="2"/>
        <v>10224000</v>
      </c>
      <c r="L28" s="49">
        <f t="shared" si="3"/>
        <v>9712800</v>
      </c>
      <c r="M28" s="49">
        <f t="shared" si="4"/>
        <v>8179200</v>
      </c>
      <c r="N28" s="50">
        <f t="shared" si="5"/>
        <v>21500</v>
      </c>
    </row>
    <row r="29" spans="1:17" x14ac:dyDescent="0.25">
      <c r="A29" s="31">
        <v>27</v>
      </c>
      <c r="B29" s="32">
        <v>703</v>
      </c>
      <c r="C29" s="33">
        <v>7</v>
      </c>
      <c r="D29" s="34" t="s">
        <v>17</v>
      </c>
      <c r="E29" s="34">
        <v>1115</v>
      </c>
      <c r="F29" s="34">
        <v>124</v>
      </c>
      <c r="G29" s="34">
        <v>0</v>
      </c>
      <c r="H29" s="35">
        <f t="shared" si="0"/>
        <v>1239</v>
      </c>
      <c r="I29" s="36">
        <f t="shared" si="1"/>
        <v>1362.9</v>
      </c>
      <c r="J29" s="45">
        <f t="shared" si="6"/>
        <v>9000</v>
      </c>
      <c r="K29" s="49">
        <f t="shared" si="2"/>
        <v>11151000</v>
      </c>
      <c r="L29" s="49">
        <f t="shared" si="3"/>
        <v>10593450</v>
      </c>
      <c r="M29" s="49">
        <f t="shared" si="4"/>
        <v>8920800</v>
      </c>
      <c r="N29" s="50">
        <f t="shared" si="5"/>
        <v>23000</v>
      </c>
    </row>
    <row r="30" spans="1:17" x14ac:dyDescent="0.25">
      <c r="A30" s="31">
        <v>28</v>
      </c>
      <c r="B30" s="32">
        <v>704</v>
      </c>
      <c r="C30" s="33">
        <v>7</v>
      </c>
      <c r="D30" s="34" t="s">
        <v>17</v>
      </c>
      <c r="E30" s="34">
        <v>1115</v>
      </c>
      <c r="F30" s="34">
        <v>124</v>
      </c>
      <c r="G30" s="34">
        <v>0</v>
      </c>
      <c r="H30" s="35">
        <f t="shared" si="0"/>
        <v>1239</v>
      </c>
      <c r="I30" s="36">
        <f t="shared" si="1"/>
        <v>1362.9</v>
      </c>
      <c r="J30" s="45">
        <f t="shared" si="6"/>
        <v>9000</v>
      </c>
      <c r="K30" s="49">
        <f t="shared" si="2"/>
        <v>11151000</v>
      </c>
      <c r="L30" s="49">
        <f t="shared" si="3"/>
        <v>10593450</v>
      </c>
      <c r="M30" s="49">
        <f t="shared" si="4"/>
        <v>8920800</v>
      </c>
      <c r="N30" s="50">
        <f t="shared" si="5"/>
        <v>23000</v>
      </c>
    </row>
    <row r="31" spans="1:17" x14ac:dyDescent="0.25">
      <c r="A31" s="38" t="s">
        <v>2</v>
      </c>
      <c r="B31" s="38"/>
      <c r="C31" s="38"/>
      <c r="D31" s="38"/>
      <c r="E31" s="39">
        <f t="shared" ref="E31:I31" si="7">SUM(E3:E30)</f>
        <v>30142</v>
      </c>
      <c r="F31" s="39">
        <f t="shared" si="7"/>
        <v>3108</v>
      </c>
      <c r="G31" s="39">
        <f>SUM(G3:G30)</f>
        <v>380</v>
      </c>
      <c r="H31" s="39">
        <f t="shared" si="7"/>
        <v>33630</v>
      </c>
      <c r="I31" s="39">
        <f t="shared" si="7"/>
        <v>36993</v>
      </c>
      <c r="J31" s="46"/>
      <c r="K31" s="51">
        <f>SUM(K3:K30)</f>
        <v>302670000</v>
      </c>
      <c r="L31" s="52">
        <f>SUM(L3:L30)</f>
        <v>287536500</v>
      </c>
      <c r="M31" s="52">
        <f>SUM(M3:M30)</f>
        <v>242136000</v>
      </c>
      <c r="N31" s="53"/>
    </row>
    <row r="32" spans="1:17" x14ac:dyDescent="0.25">
      <c r="Q32" s="5"/>
    </row>
    <row r="33" spans="5:22" x14ac:dyDescent="0.25">
      <c r="Q33" s="5"/>
      <c r="U33" s="13">
        <v>6000</v>
      </c>
      <c r="V33" s="13" t="s">
        <v>15</v>
      </c>
    </row>
    <row r="34" spans="5:22" x14ac:dyDescent="0.25">
      <c r="U34" s="13" t="s">
        <v>14</v>
      </c>
      <c r="V34" s="14">
        <v>1E-3</v>
      </c>
    </row>
    <row r="35" spans="5:22" x14ac:dyDescent="0.25">
      <c r="U35" s="13"/>
      <c r="V35" s="13"/>
    </row>
    <row r="36" spans="5:22" x14ac:dyDescent="0.25">
      <c r="F36" s="42"/>
      <c r="G36" s="42"/>
    </row>
    <row r="37" spans="5:22" x14ac:dyDescent="0.25">
      <c r="P37" s="2"/>
    </row>
    <row r="38" spans="5:22" x14ac:dyDescent="0.25">
      <c r="J38" s="42"/>
      <c r="P38" s="2"/>
    </row>
    <row r="39" spans="5:22" x14ac:dyDescent="0.25">
      <c r="P39" s="2"/>
    </row>
    <row r="40" spans="5:22" x14ac:dyDescent="0.25">
      <c r="I40" s="42"/>
      <c r="L40" s="47" t="e">
        <f>K31+#REF!</f>
        <v>#REF!</v>
      </c>
      <c r="P40" s="2"/>
    </row>
    <row r="41" spans="5:22" x14ac:dyDescent="0.25">
      <c r="F41" s="42"/>
      <c r="G41" s="42"/>
    </row>
    <row r="42" spans="5:22" ht="16.5" x14ac:dyDescent="0.25">
      <c r="F42" s="42"/>
      <c r="G42" s="42"/>
      <c r="K42" s="48"/>
    </row>
    <row r="43" spans="5:22" x14ac:dyDescent="0.25">
      <c r="F43" s="42"/>
      <c r="G43" s="42"/>
    </row>
    <row r="45" spans="5:22" x14ac:dyDescent="0.25">
      <c r="E45" s="43"/>
      <c r="F45" s="42"/>
      <c r="G45" s="42"/>
    </row>
    <row r="46" spans="5:22" x14ac:dyDescent="0.25">
      <c r="E46" s="43"/>
      <c r="F46" s="42"/>
      <c r="G46" s="42"/>
      <c r="K46" s="26"/>
      <c r="L46" s="26"/>
      <c r="M46" s="26"/>
    </row>
    <row r="47" spans="5:22" x14ac:dyDescent="0.25">
      <c r="E47" s="43"/>
      <c r="F47" s="42"/>
      <c r="G47" s="42"/>
    </row>
    <row r="48" spans="5:22" x14ac:dyDescent="0.25">
      <c r="E48" s="43"/>
      <c r="F48" s="42"/>
      <c r="G48" s="42"/>
    </row>
    <row r="49" spans="1:24" x14ac:dyDescent="0.25">
      <c r="F49" s="42"/>
      <c r="G49" s="42"/>
    </row>
    <row r="51" spans="1:24" s="12" customFormat="1" x14ac:dyDescent="0.25">
      <c r="A51" s="40"/>
      <c r="B51" s="41"/>
      <c r="C51" s="41"/>
      <c r="D51" s="41"/>
      <c r="E51" s="41"/>
      <c r="F51" s="42"/>
      <c r="G51" s="42"/>
      <c r="H51" s="41"/>
      <c r="I51" s="41"/>
      <c r="J51" s="41"/>
      <c r="K51" s="41"/>
      <c r="L51" s="41"/>
      <c r="M51" s="41"/>
      <c r="N51" s="41"/>
      <c r="O51" s="41"/>
      <c r="P51"/>
      <c r="Q51"/>
      <c r="R51"/>
      <c r="S51"/>
      <c r="T51"/>
      <c r="U51"/>
      <c r="V51"/>
      <c r="W51"/>
      <c r="X51"/>
    </row>
    <row r="52" spans="1:24" s="12" customFormat="1" x14ac:dyDescent="0.25">
      <c r="A52" s="40"/>
      <c r="B52" s="41"/>
      <c r="C52" s="41"/>
      <c r="D52" s="41"/>
      <c r="E52" s="41"/>
      <c r="F52" s="42"/>
      <c r="G52" s="42"/>
      <c r="H52" s="41"/>
      <c r="I52" s="42"/>
      <c r="J52" s="41"/>
      <c r="K52" s="41"/>
      <c r="L52" s="41"/>
      <c r="M52" s="41"/>
      <c r="N52" s="41"/>
      <c r="O52" s="41"/>
      <c r="P52"/>
      <c r="Q52"/>
      <c r="R52"/>
      <c r="S52"/>
      <c r="T52"/>
      <c r="U52"/>
      <c r="V52"/>
      <c r="W52"/>
      <c r="X52"/>
    </row>
    <row r="53" spans="1:24" s="12" customFormat="1" x14ac:dyDescent="0.25">
      <c r="A53" s="40"/>
      <c r="B53" s="41"/>
      <c r="C53" s="41"/>
      <c r="D53" s="41"/>
      <c r="E53" s="41"/>
      <c r="F53" s="42"/>
      <c r="G53" s="42"/>
      <c r="H53" s="41"/>
      <c r="I53" s="41"/>
      <c r="J53" s="41"/>
      <c r="K53" s="41"/>
      <c r="L53" s="41"/>
      <c r="M53" s="41"/>
      <c r="N53" s="41"/>
      <c r="O53" s="41"/>
      <c r="P53"/>
      <c r="Q53"/>
      <c r="R53"/>
      <c r="S53"/>
      <c r="T53"/>
      <c r="U53"/>
      <c r="V53"/>
      <c r="W53"/>
      <c r="X53"/>
    </row>
    <row r="56" spans="1:24" s="12" customFormat="1" x14ac:dyDescent="0.25">
      <c r="A56" s="40"/>
      <c r="B56" s="41"/>
      <c r="C56" s="41"/>
      <c r="D56" s="41"/>
      <c r="E56" s="41"/>
      <c r="F56" s="41"/>
      <c r="G56" s="41"/>
      <c r="H56" s="42"/>
      <c r="I56" s="41"/>
      <c r="J56" s="41"/>
      <c r="K56" s="41"/>
      <c r="L56" s="41"/>
      <c r="M56" s="41"/>
      <c r="N56" s="41"/>
      <c r="O56" s="41"/>
      <c r="P56"/>
      <c r="Q56"/>
      <c r="R56"/>
      <c r="S56"/>
      <c r="T56"/>
      <c r="U56"/>
      <c r="V56"/>
      <c r="W56"/>
      <c r="X56"/>
    </row>
    <row r="57" spans="1:24" s="12" customFormat="1" x14ac:dyDescent="0.25">
      <c r="A57" s="40"/>
      <c r="B57" s="41"/>
      <c r="C57" s="41"/>
      <c r="D57" s="41"/>
      <c r="E57" s="41"/>
      <c r="F57" s="41"/>
      <c r="G57" s="41"/>
      <c r="H57" s="42"/>
      <c r="I57" s="41"/>
      <c r="J57" s="41"/>
      <c r="K57" s="41"/>
      <c r="L57" s="41"/>
      <c r="M57" s="41"/>
      <c r="N57" s="41"/>
      <c r="O57" s="41"/>
      <c r="P57"/>
      <c r="Q57"/>
      <c r="R57"/>
      <c r="S57"/>
      <c r="T57"/>
      <c r="U57"/>
      <c r="V57"/>
      <c r="W57"/>
      <c r="X57"/>
    </row>
    <row r="58" spans="1:24" s="12" customFormat="1" x14ac:dyDescent="0.25">
      <c r="A58" s="40"/>
      <c r="B58" s="41"/>
      <c r="C58" s="41"/>
      <c r="D58" s="41"/>
      <c r="E58" s="41"/>
      <c r="F58" s="41"/>
      <c r="G58" s="41"/>
      <c r="H58" s="42"/>
      <c r="I58" s="41"/>
      <c r="J58" s="41"/>
      <c r="K58" s="41"/>
      <c r="L58" s="41"/>
      <c r="M58" s="41"/>
      <c r="N58" s="41"/>
      <c r="O58" s="41"/>
      <c r="P58"/>
      <c r="Q58"/>
      <c r="R58"/>
      <c r="S58"/>
      <c r="T58"/>
      <c r="U58"/>
      <c r="V58"/>
      <c r="W58"/>
      <c r="X58"/>
    </row>
    <row r="59" spans="1:24" s="12" customFormat="1" x14ac:dyDescent="0.25">
      <c r="A59" s="40"/>
      <c r="B59" s="41"/>
      <c r="C59" s="41"/>
      <c r="D59" s="41"/>
      <c r="E59" s="41"/>
      <c r="F59" s="41"/>
      <c r="G59" s="41"/>
      <c r="H59" s="42"/>
      <c r="I59" s="41"/>
      <c r="J59" s="41"/>
      <c r="K59" s="41"/>
      <c r="L59" s="41"/>
      <c r="M59" s="41"/>
      <c r="N59" s="41"/>
      <c r="O59" s="41"/>
      <c r="P59"/>
      <c r="Q59"/>
      <c r="R59"/>
      <c r="S59"/>
      <c r="T59"/>
      <c r="U59"/>
      <c r="V59"/>
      <c r="W59"/>
      <c r="X59"/>
    </row>
    <row r="60" spans="1:24" s="12" customFormat="1" x14ac:dyDescent="0.25">
      <c r="A60" s="40"/>
      <c r="B60" s="41"/>
      <c r="C60" s="41"/>
      <c r="D60" s="41"/>
      <c r="E60" s="41"/>
      <c r="F60" s="41"/>
      <c r="G60" s="41"/>
      <c r="H60" s="42"/>
      <c r="I60" s="41"/>
      <c r="J60" s="41"/>
      <c r="K60" s="41"/>
      <c r="L60" s="41"/>
      <c r="M60" s="41"/>
      <c r="N60" s="41"/>
      <c r="O60" s="41"/>
      <c r="P60"/>
      <c r="Q60"/>
      <c r="R60"/>
      <c r="S60"/>
      <c r="T60"/>
      <c r="U60"/>
      <c r="V60"/>
      <c r="W60"/>
      <c r="X60"/>
    </row>
    <row r="63" spans="1:24" s="12" customFormat="1" x14ac:dyDescent="0.25">
      <c r="A63" s="40"/>
      <c r="B63" s="41"/>
      <c r="C63" s="41"/>
      <c r="D63" s="41"/>
      <c r="E63" s="41"/>
      <c r="F63" s="41"/>
      <c r="G63" s="41"/>
      <c r="H63" s="42"/>
      <c r="I63" s="41"/>
      <c r="J63" s="41"/>
      <c r="K63" s="41"/>
      <c r="L63" s="41"/>
      <c r="M63" s="41"/>
      <c r="N63" s="41"/>
      <c r="O63" s="41"/>
      <c r="P63"/>
      <c r="Q63"/>
      <c r="R63"/>
      <c r="S63"/>
      <c r="T63"/>
      <c r="U63"/>
      <c r="V63"/>
      <c r="W63"/>
      <c r="X63"/>
    </row>
    <row r="89" spans="1:24" s="41" customFormat="1" x14ac:dyDescent="0.25">
      <c r="A89" s="40"/>
      <c r="H89" s="41">
        <v>3549.8</v>
      </c>
      <c r="P89"/>
      <c r="Q89"/>
      <c r="R89"/>
      <c r="S89"/>
      <c r="T89"/>
      <c r="U89"/>
      <c r="V89"/>
      <c r="W89"/>
      <c r="X89"/>
    </row>
    <row r="90" spans="1:24" s="41" customFormat="1" x14ac:dyDescent="0.25">
      <c r="A90" s="40"/>
      <c r="H90" s="41">
        <v>756.02</v>
      </c>
      <c r="P90"/>
      <c r="Q90"/>
      <c r="R90"/>
      <c r="S90"/>
      <c r="T90"/>
      <c r="U90"/>
      <c r="V90"/>
      <c r="W90"/>
      <c r="X90"/>
    </row>
    <row r="91" spans="1:24" s="41" customFormat="1" x14ac:dyDescent="0.25">
      <c r="A91" s="40"/>
      <c r="H91" s="41">
        <v>354.98</v>
      </c>
      <c r="P91"/>
      <c r="Q91"/>
      <c r="R91"/>
      <c r="S91"/>
      <c r="T91"/>
      <c r="U91"/>
      <c r="V91"/>
      <c r="W91"/>
      <c r="X91"/>
    </row>
    <row r="92" spans="1:24" s="41" customFormat="1" x14ac:dyDescent="0.25">
      <c r="A92" s="40"/>
      <c r="H92" s="41">
        <f>SUM(H89:H91)</f>
        <v>4660.7999999999993</v>
      </c>
      <c r="P92"/>
      <c r="Q92"/>
      <c r="R92"/>
      <c r="S92"/>
      <c r="T92"/>
      <c r="U92"/>
      <c r="V92"/>
      <c r="W92"/>
      <c r="X92"/>
    </row>
    <row r="95" spans="1:24" s="41" customFormat="1" x14ac:dyDescent="0.25">
      <c r="A95" s="40"/>
      <c r="H95" s="41">
        <v>16823</v>
      </c>
      <c r="P95"/>
      <c r="Q95"/>
      <c r="R95"/>
      <c r="S95"/>
      <c r="T95"/>
      <c r="U95"/>
      <c r="V95"/>
      <c r="W95"/>
      <c r="X95"/>
    </row>
    <row r="96" spans="1:24" s="41" customFormat="1" x14ac:dyDescent="0.25">
      <c r="A96" s="40"/>
      <c r="H96" s="41">
        <v>15550</v>
      </c>
      <c r="P96"/>
      <c r="Q96"/>
      <c r="R96"/>
      <c r="S96"/>
      <c r="T96"/>
      <c r="U96"/>
      <c r="V96"/>
      <c r="W96"/>
      <c r="X96"/>
    </row>
    <row r="97" spans="1:24" s="41" customFormat="1" x14ac:dyDescent="0.25">
      <c r="A97" s="40"/>
      <c r="H97" s="41">
        <v>16790</v>
      </c>
      <c r="P97"/>
      <c r="Q97"/>
      <c r="R97"/>
      <c r="S97"/>
      <c r="T97"/>
      <c r="U97"/>
      <c r="V97"/>
      <c r="W97"/>
      <c r="X97"/>
    </row>
    <row r="98" spans="1:24" s="12" customFormat="1" x14ac:dyDescent="0.25">
      <c r="A98" s="40"/>
      <c r="B98" s="41"/>
      <c r="C98" s="41"/>
      <c r="D98" s="41"/>
      <c r="E98" s="41"/>
      <c r="F98" s="41"/>
      <c r="G98" s="41"/>
      <c r="H98" s="41">
        <f>SUM(H95:H97)</f>
        <v>49163</v>
      </c>
      <c r="I98" s="41">
        <f>H98/10.764</f>
        <v>4567.3541434410999</v>
      </c>
      <c r="J98" s="41"/>
      <c r="K98" s="41"/>
      <c r="L98" s="41"/>
      <c r="M98" s="41"/>
      <c r="N98" s="41"/>
      <c r="O98" s="41"/>
      <c r="P98"/>
      <c r="Q98"/>
      <c r="R98"/>
      <c r="S98"/>
      <c r="T98"/>
      <c r="U98"/>
      <c r="V98"/>
      <c r="W98"/>
      <c r="X98"/>
    </row>
  </sheetData>
  <mergeCells count="1">
    <mergeCell ref="A31:D3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310CA-D368-431E-96A0-0DC6830B3ED5}">
  <dimension ref="A1:X97"/>
  <sheetViews>
    <sheetView topLeftCell="A13" zoomScale="190" zoomScaleNormal="190" workbookViewId="0">
      <selection activeCell="M30" sqref="M30"/>
    </sheetView>
  </sheetViews>
  <sheetFormatPr defaultRowHeight="15" x14ac:dyDescent="0.25"/>
  <cols>
    <col min="1" max="1" width="4.28515625" style="40" customWidth="1"/>
    <col min="2" max="2" width="5.5703125" style="41" customWidth="1"/>
    <col min="3" max="3" width="4.140625" style="41" customWidth="1"/>
    <col min="4" max="4" width="6.42578125" style="41" customWidth="1"/>
    <col min="5" max="5" width="7.140625" style="41" customWidth="1"/>
    <col min="6" max="7" width="6.85546875" style="41" customWidth="1"/>
    <col min="8" max="8" width="6.5703125" style="41" customWidth="1"/>
    <col min="9" max="9" width="6" style="41" customWidth="1"/>
    <col min="10" max="10" width="6.85546875" style="41" customWidth="1"/>
    <col min="11" max="11" width="10" style="41" customWidth="1"/>
    <col min="12" max="12" width="9.7109375" style="41" customWidth="1"/>
    <col min="13" max="13" width="9.140625" style="41" customWidth="1"/>
    <col min="14" max="14" width="5.85546875" style="41" customWidth="1"/>
    <col min="16" max="16" width="20.5703125" customWidth="1"/>
    <col min="17" max="17" width="19.42578125" customWidth="1"/>
    <col min="20" max="20" width="16.5703125" customWidth="1"/>
    <col min="21" max="22" width="13.140625" bestFit="1" customWidth="1"/>
    <col min="23" max="23" width="10.5703125" customWidth="1"/>
    <col min="24" max="24" width="11.85546875" customWidth="1"/>
  </cols>
  <sheetData>
    <row r="1" spans="1:24" ht="86.25" customHeight="1" x14ac:dyDescent="0.25">
      <c r="A1" s="56" t="s">
        <v>0</v>
      </c>
      <c r="B1" s="57" t="s">
        <v>3</v>
      </c>
      <c r="C1" s="57" t="s">
        <v>1</v>
      </c>
      <c r="D1" s="57" t="s">
        <v>5</v>
      </c>
      <c r="E1" s="58" t="s">
        <v>13</v>
      </c>
      <c r="F1" s="59" t="s">
        <v>26</v>
      </c>
      <c r="G1" s="62" t="s">
        <v>25</v>
      </c>
      <c r="H1" s="62" t="s">
        <v>38</v>
      </c>
      <c r="I1" s="63" t="s">
        <v>40</v>
      </c>
      <c r="J1" s="63" t="s">
        <v>48</v>
      </c>
      <c r="K1" s="57" t="s">
        <v>44</v>
      </c>
      <c r="L1" s="57" t="s">
        <v>45</v>
      </c>
      <c r="M1" s="57" t="s">
        <v>46</v>
      </c>
      <c r="N1" s="57" t="s">
        <v>47</v>
      </c>
    </row>
    <row r="2" spans="1:24" x14ac:dyDescent="0.25">
      <c r="A2" s="31">
        <v>1</v>
      </c>
      <c r="B2" s="32">
        <v>101</v>
      </c>
      <c r="C2" s="33">
        <v>1</v>
      </c>
      <c r="D2" s="34" t="s">
        <v>17</v>
      </c>
      <c r="E2" s="34">
        <v>1027</v>
      </c>
      <c r="F2" s="34">
        <v>130</v>
      </c>
      <c r="G2" s="34">
        <v>0</v>
      </c>
      <c r="H2" s="35">
        <f>E2+F2+G2</f>
        <v>1157</v>
      </c>
      <c r="I2" s="36">
        <f>H2*1.1</f>
        <v>1272.7</v>
      </c>
      <c r="J2" s="45">
        <v>9000</v>
      </c>
      <c r="K2" s="49">
        <f>H2*J2</f>
        <v>10413000</v>
      </c>
      <c r="L2" s="49">
        <f>K2*0.95</f>
        <v>9892350</v>
      </c>
      <c r="M2" s="49">
        <f>K2*0.8</f>
        <v>8330400</v>
      </c>
      <c r="N2" s="50">
        <f>MROUND((K2*0.025/12),500)</f>
        <v>21500</v>
      </c>
      <c r="T2" s="5">
        <f>R2*6000</f>
        <v>0</v>
      </c>
      <c r="U2" s="5"/>
      <c r="V2" s="5"/>
      <c r="W2" s="2"/>
      <c r="X2" s="2"/>
    </row>
    <row r="3" spans="1:24" x14ac:dyDescent="0.25">
      <c r="A3" s="31">
        <v>2</v>
      </c>
      <c r="B3" s="37">
        <v>102</v>
      </c>
      <c r="C3" s="33">
        <v>1</v>
      </c>
      <c r="D3" s="34" t="s">
        <v>17</v>
      </c>
      <c r="E3" s="34">
        <v>1007</v>
      </c>
      <c r="F3" s="34">
        <v>92</v>
      </c>
      <c r="G3" s="34">
        <v>95</v>
      </c>
      <c r="H3" s="35">
        <f t="shared" ref="H3:H29" si="0">E3+F3+G3</f>
        <v>1194</v>
      </c>
      <c r="I3" s="36">
        <f t="shared" ref="I3:I29" si="1">H3*1.1</f>
        <v>1313.4</v>
      </c>
      <c r="J3" s="45">
        <v>9000</v>
      </c>
      <c r="K3" s="49">
        <f t="shared" ref="K3:K29" si="2">H3*J3</f>
        <v>10746000</v>
      </c>
      <c r="L3" s="49">
        <f t="shared" ref="L3:L29" si="3">K3*0.95</f>
        <v>10208700</v>
      </c>
      <c r="M3" s="49">
        <f t="shared" ref="M3:M29" si="4">K3*0.8</f>
        <v>8596800</v>
      </c>
      <c r="N3" s="50">
        <f t="shared" ref="N3:N29" si="5">MROUND((K3*0.025/12),500)</f>
        <v>22500</v>
      </c>
      <c r="T3" s="5"/>
      <c r="U3" s="5"/>
      <c r="V3" s="5"/>
      <c r="W3" s="2"/>
      <c r="X3" s="2"/>
    </row>
    <row r="4" spans="1:24" x14ac:dyDescent="0.25">
      <c r="A4" s="31">
        <v>3</v>
      </c>
      <c r="B4" s="37">
        <v>103</v>
      </c>
      <c r="C4" s="33">
        <v>1</v>
      </c>
      <c r="D4" s="34" t="s">
        <v>17</v>
      </c>
      <c r="E4" s="34">
        <v>1122</v>
      </c>
      <c r="F4" s="34">
        <v>124</v>
      </c>
      <c r="G4" s="34">
        <v>95</v>
      </c>
      <c r="H4" s="35">
        <f t="shared" si="0"/>
        <v>1341</v>
      </c>
      <c r="I4" s="36">
        <f t="shared" si="1"/>
        <v>1475.1000000000001</v>
      </c>
      <c r="J4" s="45">
        <v>9000</v>
      </c>
      <c r="K4" s="49">
        <f t="shared" si="2"/>
        <v>12069000</v>
      </c>
      <c r="L4" s="49">
        <f t="shared" si="3"/>
        <v>11465550</v>
      </c>
      <c r="M4" s="49">
        <f t="shared" si="4"/>
        <v>9655200</v>
      </c>
      <c r="N4" s="50">
        <f t="shared" si="5"/>
        <v>25000</v>
      </c>
      <c r="T4" s="5"/>
      <c r="U4" s="5"/>
      <c r="V4" s="5"/>
      <c r="W4" s="2"/>
      <c r="X4" s="2"/>
    </row>
    <row r="5" spans="1:24" x14ac:dyDescent="0.25">
      <c r="A5" s="31">
        <v>4</v>
      </c>
      <c r="B5" s="37">
        <v>104</v>
      </c>
      <c r="C5" s="33">
        <v>1</v>
      </c>
      <c r="D5" s="34" t="s">
        <v>17</v>
      </c>
      <c r="E5" s="34">
        <v>1122</v>
      </c>
      <c r="F5" s="34">
        <v>169</v>
      </c>
      <c r="G5" s="34">
        <v>0</v>
      </c>
      <c r="H5" s="35">
        <f t="shared" si="0"/>
        <v>1291</v>
      </c>
      <c r="I5" s="36">
        <f t="shared" si="1"/>
        <v>1420.1000000000001</v>
      </c>
      <c r="J5" s="45">
        <v>9000</v>
      </c>
      <c r="K5" s="49">
        <f t="shared" si="2"/>
        <v>11619000</v>
      </c>
      <c r="L5" s="49">
        <f t="shared" si="3"/>
        <v>11038050</v>
      </c>
      <c r="M5" s="49">
        <f t="shared" si="4"/>
        <v>9295200</v>
      </c>
      <c r="N5" s="50">
        <f t="shared" si="5"/>
        <v>24000</v>
      </c>
      <c r="T5" s="5"/>
      <c r="U5" s="5"/>
      <c r="V5" s="5"/>
      <c r="W5" s="2"/>
      <c r="X5" s="2"/>
    </row>
    <row r="6" spans="1:24" x14ac:dyDescent="0.25">
      <c r="A6" s="31">
        <v>5</v>
      </c>
      <c r="B6" s="37">
        <v>201</v>
      </c>
      <c r="C6" s="33">
        <v>2</v>
      </c>
      <c r="D6" s="34" t="s">
        <v>17</v>
      </c>
      <c r="E6" s="34">
        <v>1027</v>
      </c>
      <c r="F6" s="34">
        <v>130</v>
      </c>
      <c r="G6" s="34">
        <v>0</v>
      </c>
      <c r="H6" s="35">
        <f t="shared" si="0"/>
        <v>1157</v>
      </c>
      <c r="I6" s="36">
        <f t="shared" si="1"/>
        <v>1272.7</v>
      </c>
      <c r="J6" s="45">
        <v>9000</v>
      </c>
      <c r="K6" s="49">
        <f t="shared" si="2"/>
        <v>10413000</v>
      </c>
      <c r="L6" s="49">
        <f t="shared" si="3"/>
        <v>9892350</v>
      </c>
      <c r="M6" s="49">
        <f t="shared" si="4"/>
        <v>8330400</v>
      </c>
      <c r="N6" s="50">
        <f t="shared" si="5"/>
        <v>21500</v>
      </c>
      <c r="T6" s="5"/>
      <c r="U6" s="5"/>
      <c r="V6" s="5"/>
      <c r="W6" s="2"/>
      <c r="X6" s="2"/>
    </row>
    <row r="7" spans="1:24" x14ac:dyDescent="0.25">
      <c r="A7" s="31">
        <v>6</v>
      </c>
      <c r="B7" s="37">
        <v>202</v>
      </c>
      <c r="C7" s="33">
        <v>2</v>
      </c>
      <c r="D7" s="34" t="s">
        <v>17</v>
      </c>
      <c r="E7" s="34">
        <v>1007</v>
      </c>
      <c r="F7" s="34">
        <v>92</v>
      </c>
      <c r="G7" s="34">
        <v>0</v>
      </c>
      <c r="H7" s="35">
        <f t="shared" si="0"/>
        <v>1099</v>
      </c>
      <c r="I7" s="36">
        <f t="shared" si="1"/>
        <v>1208.9000000000001</v>
      </c>
      <c r="J7" s="45">
        <v>9000</v>
      </c>
      <c r="K7" s="49">
        <f t="shared" si="2"/>
        <v>9891000</v>
      </c>
      <c r="L7" s="49">
        <f t="shared" si="3"/>
        <v>9396450</v>
      </c>
      <c r="M7" s="49">
        <f t="shared" si="4"/>
        <v>7912800</v>
      </c>
      <c r="N7" s="50">
        <f t="shared" si="5"/>
        <v>20500</v>
      </c>
      <c r="T7" s="5"/>
      <c r="U7" s="5"/>
      <c r="V7" s="5"/>
      <c r="W7" s="2"/>
      <c r="X7" s="2"/>
    </row>
    <row r="8" spans="1:24" x14ac:dyDescent="0.25">
      <c r="A8" s="31">
        <v>7</v>
      </c>
      <c r="B8" s="37">
        <v>203</v>
      </c>
      <c r="C8" s="33">
        <v>2</v>
      </c>
      <c r="D8" s="34" t="s">
        <v>17</v>
      </c>
      <c r="E8" s="34">
        <v>1122</v>
      </c>
      <c r="F8" s="34">
        <v>124</v>
      </c>
      <c r="G8" s="34">
        <v>0</v>
      </c>
      <c r="H8" s="35">
        <f t="shared" si="0"/>
        <v>1246</v>
      </c>
      <c r="I8" s="36">
        <f t="shared" si="1"/>
        <v>1370.6000000000001</v>
      </c>
      <c r="J8" s="45">
        <v>9000</v>
      </c>
      <c r="K8" s="49">
        <f t="shared" si="2"/>
        <v>11214000</v>
      </c>
      <c r="L8" s="49">
        <f t="shared" si="3"/>
        <v>10653300</v>
      </c>
      <c r="M8" s="49">
        <f t="shared" si="4"/>
        <v>8971200</v>
      </c>
      <c r="N8" s="50">
        <f t="shared" si="5"/>
        <v>23500</v>
      </c>
      <c r="T8" s="5"/>
      <c r="U8" s="5"/>
      <c r="V8" s="5"/>
      <c r="W8" s="2"/>
      <c r="X8" s="2"/>
    </row>
    <row r="9" spans="1:24" x14ac:dyDescent="0.25">
      <c r="A9" s="31">
        <v>8</v>
      </c>
      <c r="B9" s="37">
        <v>204</v>
      </c>
      <c r="C9" s="33">
        <v>2</v>
      </c>
      <c r="D9" s="34" t="s">
        <v>17</v>
      </c>
      <c r="E9" s="34">
        <v>1122</v>
      </c>
      <c r="F9" s="34">
        <v>169</v>
      </c>
      <c r="G9" s="34">
        <v>0</v>
      </c>
      <c r="H9" s="35">
        <f t="shared" si="0"/>
        <v>1291</v>
      </c>
      <c r="I9" s="36">
        <f t="shared" si="1"/>
        <v>1420.1000000000001</v>
      </c>
      <c r="J9" s="45">
        <v>9000</v>
      </c>
      <c r="K9" s="49">
        <f t="shared" si="2"/>
        <v>11619000</v>
      </c>
      <c r="L9" s="49">
        <f t="shared" si="3"/>
        <v>11038050</v>
      </c>
      <c r="M9" s="49">
        <f t="shared" si="4"/>
        <v>9295200</v>
      </c>
      <c r="N9" s="50">
        <f t="shared" si="5"/>
        <v>24000</v>
      </c>
      <c r="T9" s="5"/>
      <c r="U9" s="5"/>
      <c r="V9" s="5"/>
      <c r="W9" s="2"/>
      <c r="X9" s="2"/>
    </row>
    <row r="10" spans="1:24" x14ac:dyDescent="0.25">
      <c r="A10" s="31">
        <v>9</v>
      </c>
      <c r="B10" s="32">
        <v>301</v>
      </c>
      <c r="C10" s="33">
        <v>3</v>
      </c>
      <c r="D10" s="34" t="s">
        <v>17</v>
      </c>
      <c r="E10" s="34">
        <v>1027</v>
      </c>
      <c r="F10" s="34">
        <v>130</v>
      </c>
      <c r="G10" s="34">
        <v>0</v>
      </c>
      <c r="H10" s="35">
        <f t="shared" si="0"/>
        <v>1157</v>
      </c>
      <c r="I10" s="36">
        <f t="shared" si="1"/>
        <v>1272.7</v>
      </c>
      <c r="J10" s="45">
        <v>9000</v>
      </c>
      <c r="K10" s="49">
        <f t="shared" si="2"/>
        <v>10413000</v>
      </c>
      <c r="L10" s="49">
        <f t="shared" si="3"/>
        <v>9892350</v>
      </c>
      <c r="M10" s="49">
        <f t="shared" si="4"/>
        <v>8330400</v>
      </c>
      <c r="N10" s="50">
        <f t="shared" si="5"/>
        <v>21500</v>
      </c>
      <c r="T10" s="5"/>
      <c r="U10" s="5"/>
      <c r="V10" s="5"/>
      <c r="W10" s="2"/>
      <c r="X10" s="2"/>
    </row>
    <row r="11" spans="1:24" x14ac:dyDescent="0.25">
      <c r="A11" s="31">
        <v>10</v>
      </c>
      <c r="B11" s="37">
        <v>302</v>
      </c>
      <c r="C11" s="33">
        <v>3</v>
      </c>
      <c r="D11" s="34" t="s">
        <v>17</v>
      </c>
      <c r="E11" s="34">
        <v>1007</v>
      </c>
      <c r="F11" s="34">
        <v>92</v>
      </c>
      <c r="G11" s="34">
        <v>0</v>
      </c>
      <c r="H11" s="35">
        <f t="shared" si="0"/>
        <v>1099</v>
      </c>
      <c r="I11" s="36">
        <f t="shared" si="1"/>
        <v>1208.9000000000001</v>
      </c>
      <c r="J11" s="45">
        <f>J2</f>
        <v>9000</v>
      </c>
      <c r="K11" s="49">
        <f t="shared" si="2"/>
        <v>9891000</v>
      </c>
      <c r="L11" s="49">
        <f t="shared" si="3"/>
        <v>9396450</v>
      </c>
      <c r="M11" s="49">
        <f t="shared" si="4"/>
        <v>7912800</v>
      </c>
      <c r="N11" s="50">
        <f t="shared" si="5"/>
        <v>20500</v>
      </c>
    </row>
    <row r="12" spans="1:24" x14ac:dyDescent="0.25">
      <c r="A12" s="31">
        <v>11</v>
      </c>
      <c r="B12" s="32">
        <v>303</v>
      </c>
      <c r="C12" s="33">
        <v>3</v>
      </c>
      <c r="D12" s="34" t="s">
        <v>17</v>
      </c>
      <c r="E12" s="34">
        <v>1122</v>
      </c>
      <c r="F12" s="34">
        <v>124</v>
      </c>
      <c r="G12" s="34">
        <v>0</v>
      </c>
      <c r="H12" s="35">
        <f t="shared" si="0"/>
        <v>1246</v>
      </c>
      <c r="I12" s="36">
        <f t="shared" si="1"/>
        <v>1370.6000000000001</v>
      </c>
      <c r="J12" s="45">
        <f t="shared" ref="J12:J29" si="6">J11</f>
        <v>9000</v>
      </c>
      <c r="K12" s="49">
        <f t="shared" si="2"/>
        <v>11214000</v>
      </c>
      <c r="L12" s="49">
        <f t="shared" si="3"/>
        <v>10653300</v>
      </c>
      <c r="M12" s="49">
        <f t="shared" si="4"/>
        <v>8971200</v>
      </c>
      <c r="N12" s="50">
        <f t="shared" si="5"/>
        <v>23500</v>
      </c>
    </row>
    <row r="13" spans="1:24" x14ac:dyDescent="0.25">
      <c r="A13" s="31">
        <v>12</v>
      </c>
      <c r="B13" s="32">
        <v>304</v>
      </c>
      <c r="C13" s="33">
        <v>3</v>
      </c>
      <c r="D13" s="34" t="s">
        <v>17</v>
      </c>
      <c r="E13" s="34">
        <v>1122</v>
      </c>
      <c r="F13" s="34">
        <v>169</v>
      </c>
      <c r="G13" s="34">
        <v>0</v>
      </c>
      <c r="H13" s="35">
        <f t="shared" si="0"/>
        <v>1291</v>
      </c>
      <c r="I13" s="36">
        <f t="shared" si="1"/>
        <v>1420.1000000000001</v>
      </c>
      <c r="J13" s="45">
        <f t="shared" si="6"/>
        <v>9000</v>
      </c>
      <c r="K13" s="49">
        <f t="shared" si="2"/>
        <v>11619000</v>
      </c>
      <c r="L13" s="49">
        <f t="shared" si="3"/>
        <v>11038050</v>
      </c>
      <c r="M13" s="49">
        <f t="shared" si="4"/>
        <v>9295200</v>
      </c>
      <c r="N13" s="50">
        <f t="shared" si="5"/>
        <v>24000</v>
      </c>
    </row>
    <row r="14" spans="1:24" x14ac:dyDescent="0.25">
      <c r="A14" s="31">
        <v>13</v>
      </c>
      <c r="B14" s="32">
        <v>401</v>
      </c>
      <c r="C14" s="33">
        <v>4</v>
      </c>
      <c r="D14" s="34" t="s">
        <v>17</v>
      </c>
      <c r="E14" s="34">
        <v>1027</v>
      </c>
      <c r="F14" s="34">
        <v>130</v>
      </c>
      <c r="G14" s="34">
        <v>0</v>
      </c>
      <c r="H14" s="35">
        <f t="shared" si="0"/>
        <v>1157</v>
      </c>
      <c r="I14" s="36">
        <f t="shared" si="1"/>
        <v>1272.7</v>
      </c>
      <c r="J14" s="45">
        <f t="shared" si="6"/>
        <v>9000</v>
      </c>
      <c r="K14" s="49">
        <f t="shared" si="2"/>
        <v>10413000</v>
      </c>
      <c r="L14" s="49">
        <f t="shared" si="3"/>
        <v>9892350</v>
      </c>
      <c r="M14" s="49">
        <f t="shared" si="4"/>
        <v>8330400</v>
      </c>
      <c r="N14" s="50">
        <f t="shared" si="5"/>
        <v>21500</v>
      </c>
    </row>
    <row r="15" spans="1:24" x14ac:dyDescent="0.25">
      <c r="A15" s="31">
        <v>14</v>
      </c>
      <c r="B15" s="32">
        <v>402</v>
      </c>
      <c r="C15" s="33">
        <v>4</v>
      </c>
      <c r="D15" s="34" t="s">
        <v>17</v>
      </c>
      <c r="E15" s="34">
        <v>1007</v>
      </c>
      <c r="F15" s="34">
        <v>92</v>
      </c>
      <c r="G15" s="34">
        <v>0</v>
      </c>
      <c r="H15" s="35">
        <f t="shared" si="0"/>
        <v>1099</v>
      </c>
      <c r="I15" s="36">
        <f t="shared" si="1"/>
        <v>1208.9000000000001</v>
      </c>
      <c r="J15" s="45">
        <f t="shared" si="6"/>
        <v>9000</v>
      </c>
      <c r="K15" s="49">
        <f t="shared" si="2"/>
        <v>9891000</v>
      </c>
      <c r="L15" s="49">
        <f t="shared" si="3"/>
        <v>9396450</v>
      </c>
      <c r="M15" s="49">
        <f t="shared" si="4"/>
        <v>7912800</v>
      </c>
      <c r="N15" s="50">
        <f t="shared" si="5"/>
        <v>20500</v>
      </c>
    </row>
    <row r="16" spans="1:24" x14ac:dyDescent="0.25">
      <c r="A16" s="31">
        <v>15</v>
      </c>
      <c r="B16" s="32">
        <v>403</v>
      </c>
      <c r="C16" s="33">
        <v>4</v>
      </c>
      <c r="D16" s="34" t="s">
        <v>17</v>
      </c>
      <c r="E16" s="34">
        <v>1122</v>
      </c>
      <c r="F16" s="34">
        <v>124</v>
      </c>
      <c r="G16" s="34">
        <v>0</v>
      </c>
      <c r="H16" s="35">
        <f t="shared" si="0"/>
        <v>1246</v>
      </c>
      <c r="I16" s="36">
        <f t="shared" si="1"/>
        <v>1370.6000000000001</v>
      </c>
      <c r="J16" s="45">
        <f t="shared" si="6"/>
        <v>9000</v>
      </c>
      <c r="K16" s="49">
        <f t="shared" si="2"/>
        <v>11214000</v>
      </c>
      <c r="L16" s="49">
        <f t="shared" si="3"/>
        <v>10653300</v>
      </c>
      <c r="M16" s="49">
        <f t="shared" si="4"/>
        <v>8971200</v>
      </c>
      <c r="N16" s="50">
        <f t="shared" si="5"/>
        <v>23500</v>
      </c>
    </row>
    <row r="17" spans="1:22" x14ac:dyDescent="0.25">
      <c r="A17" s="31">
        <v>16</v>
      </c>
      <c r="B17" s="32">
        <v>404</v>
      </c>
      <c r="C17" s="33">
        <v>4</v>
      </c>
      <c r="D17" s="34" t="s">
        <v>17</v>
      </c>
      <c r="E17" s="34">
        <v>1122</v>
      </c>
      <c r="F17" s="34">
        <v>169</v>
      </c>
      <c r="G17" s="34">
        <v>0</v>
      </c>
      <c r="H17" s="35">
        <f t="shared" si="0"/>
        <v>1291</v>
      </c>
      <c r="I17" s="36">
        <f t="shared" si="1"/>
        <v>1420.1000000000001</v>
      </c>
      <c r="J17" s="45">
        <f t="shared" si="6"/>
        <v>9000</v>
      </c>
      <c r="K17" s="49">
        <f t="shared" si="2"/>
        <v>11619000</v>
      </c>
      <c r="L17" s="49">
        <f t="shared" si="3"/>
        <v>11038050</v>
      </c>
      <c r="M17" s="49">
        <f t="shared" si="4"/>
        <v>9295200</v>
      </c>
      <c r="N17" s="50">
        <f t="shared" si="5"/>
        <v>24000</v>
      </c>
    </row>
    <row r="18" spans="1:22" x14ac:dyDescent="0.25">
      <c r="A18" s="31">
        <v>17</v>
      </c>
      <c r="B18" s="32">
        <v>501</v>
      </c>
      <c r="C18" s="33">
        <v>5</v>
      </c>
      <c r="D18" s="34" t="s">
        <v>17</v>
      </c>
      <c r="E18" s="34">
        <v>1027</v>
      </c>
      <c r="F18" s="34">
        <v>130</v>
      </c>
      <c r="G18" s="34">
        <v>0</v>
      </c>
      <c r="H18" s="35">
        <f t="shared" si="0"/>
        <v>1157</v>
      </c>
      <c r="I18" s="36">
        <f t="shared" si="1"/>
        <v>1272.7</v>
      </c>
      <c r="J18" s="45">
        <f t="shared" si="6"/>
        <v>9000</v>
      </c>
      <c r="K18" s="49">
        <f t="shared" si="2"/>
        <v>10413000</v>
      </c>
      <c r="L18" s="49">
        <f t="shared" si="3"/>
        <v>9892350</v>
      </c>
      <c r="M18" s="49">
        <f t="shared" si="4"/>
        <v>8330400</v>
      </c>
      <c r="N18" s="50">
        <f t="shared" si="5"/>
        <v>21500</v>
      </c>
    </row>
    <row r="19" spans="1:22" x14ac:dyDescent="0.25">
      <c r="A19" s="31">
        <v>18</v>
      </c>
      <c r="B19" s="32">
        <v>502</v>
      </c>
      <c r="C19" s="33">
        <v>5</v>
      </c>
      <c r="D19" s="34" t="s">
        <v>17</v>
      </c>
      <c r="E19" s="34">
        <v>1007</v>
      </c>
      <c r="F19" s="34">
        <v>92</v>
      </c>
      <c r="G19" s="34">
        <v>0</v>
      </c>
      <c r="H19" s="35">
        <f t="shared" si="0"/>
        <v>1099</v>
      </c>
      <c r="I19" s="36">
        <f t="shared" si="1"/>
        <v>1208.9000000000001</v>
      </c>
      <c r="J19" s="45">
        <f t="shared" si="6"/>
        <v>9000</v>
      </c>
      <c r="K19" s="49">
        <f t="shared" si="2"/>
        <v>9891000</v>
      </c>
      <c r="L19" s="49">
        <f t="shared" si="3"/>
        <v>9396450</v>
      </c>
      <c r="M19" s="49">
        <f t="shared" si="4"/>
        <v>7912800</v>
      </c>
      <c r="N19" s="50">
        <f t="shared" si="5"/>
        <v>20500</v>
      </c>
    </row>
    <row r="20" spans="1:22" x14ac:dyDescent="0.25">
      <c r="A20" s="31">
        <v>19</v>
      </c>
      <c r="B20" s="32">
        <v>503</v>
      </c>
      <c r="C20" s="33">
        <v>5</v>
      </c>
      <c r="D20" s="34" t="s">
        <v>17</v>
      </c>
      <c r="E20" s="34">
        <v>1122</v>
      </c>
      <c r="F20" s="34">
        <v>124</v>
      </c>
      <c r="G20" s="34">
        <v>0</v>
      </c>
      <c r="H20" s="35">
        <f t="shared" si="0"/>
        <v>1246</v>
      </c>
      <c r="I20" s="36">
        <f t="shared" si="1"/>
        <v>1370.6000000000001</v>
      </c>
      <c r="J20" s="45">
        <f t="shared" si="6"/>
        <v>9000</v>
      </c>
      <c r="K20" s="49">
        <f t="shared" si="2"/>
        <v>11214000</v>
      </c>
      <c r="L20" s="49">
        <f t="shared" si="3"/>
        <v>10653300</v>
      </c>
      <c r="M20" s="49">
        <f t="shared" si="4"/>
        <v>8971200</v>
      </c>
      <c r="N20" s="50">
        <f t="shared" si="5"/>
        <v>23500</v>
      </c>
    </row>
    <row r="21" spans="1:22" x14ac:dyDescent="0.25">
      <c r="A21" s="31">
        <v>20</v>
      </c>
      <c r="B21" s="32">
        <v>504</v>
      </c>
      <c r="C21" s="33">
        <v>5</v>
      </c>
      <c r="D21" s="34" t="s">
        <v>17</v>
      </c>
      <c r="E21" s="34">
        <v>1122</v>
      </c>
      <c r="F21" s="34">
        <v>169</v>
      </c>
      <c r="G21" s="34">
        <v>0</v>
      </c>
      <c r="H21" s="35">
        <f t="shared" si="0"/>
        <v>1291</v>
      </c>
      <c r="I21" s="36">
        <f t="shared" si="1"/>
        <v>1420.1000000000001</v>
      </c>
      <c r="J21" s="45">
        <f t="shared" si="6"/>
        <v>9000</v>
      </c>
      <c r="K21" s="49">
        <f t="shared" si="2"/>
        <v>11619000</v>
      </c>
      <c r="L21" s="49">
        <f t="shared" si="3"/>
        <v>11038050</v>
      </c>
      <c r="M21" s="49">
        <f t="shared" si="4"/>
        <v>9295200</v>
      </c>
      <c r="N21" s="50">
        <f t="shared" si="5"/>
        <v>24000</v>
      </c>
    </row>
    <row r="22" spans="1:22" x14ac:dyDescent="0.25">
      <c r="A22" s="31">
        <v>21</v>
      </c>
      <c r="B22" s="32">
        <v>601</v>
      </c>
      <c r="C22" s="33">
        <v>6</v>
      </c>
      <c r="D22" s="34" t="s">
        <v>17</v>
      </c>
      <c r="E22" s="34">
        <v>1027</v>
      </c>
      <c r="F22" s="34">
        <v>130</v>
      </c>
      <c r="G22" s="34">
        <v>0</v>
      </c>
      <c r="H22" s="35">
        <f t="shared" si="0"/>
        <v>1157</v>
      </c>
      <c r="I22" s="36">
        <f t="shared" si="1"/>
        <v>1272.7</v>
      </c>
      <c r="J22" s="45">
        <f t="shared" si="6"/>
        <v>9000</v>
      </c>
      <c r="K22" s="49">
        <f t="shared" si="2"/>
        <v>10413000</v>
      </c>
      <c r="L22" s="49">
        <f t="shared" si="3"/>
        <v>9892350</v>
      </c>
      <c r="M22" s="49">
        <f t="shared" si="4"/>
        <v>8330400</v>
      </c>
      <c r="N22" s="50">
        <f t="shared" si="5"/>
        <v>21500</v>
      </c>
    </row>
    <row r="23" spans="1:22" x14ac:dyDescent="0.25">
      <c r="A23" s="31">
        <v>22</v>
      </c>
      <c r="B23" s="32">
        <v>602</v>
      </c>
      <c r="C23" s="33">
        <v>6</v>
      </c>
      <c r="D23" s="34" t="s">
        <v>17</v>
      </c>
      <c r="E23" s="34">
        <v>1007</v>
      </c>
      <c r="F23" s="34">
        <v>92</v>
      </c>
      <c r="G23" s="34">
        <v>0</v>
      </c>
      <c r="H23" s="35">
        <f t="shared" si="0"/>
        <v>1099</v>
      </c>
      <c r="I23" s="36">
        <f t="shared" si="1"/>
        <v>1208.9000000000001</v>
      </c>
      <c r="J23" s="45">
        <f t="shared" si="6"/>
        <v>9000</v>
      </c>
      <c r="K23" s="49">
        <f t="shared" si="2"/>
        <v>9891000</v>
      </c>
      <c r="L23" s="49">
        <f t="shared" si="3"/>
        <v>9396450</v>
      </c>
      <c r="M23" s="49">
        <f t="shared" si="4"/>
        <v>7912800</v>
      </c>
      <c r="N23" s="50">
        <f t="shared" si="5"/>
        <v>20500</v>
      </c>
      <c r="Q23" s="2"/>
    </row>
    <row r="24" spans="1:22" x14ac:dyDescent="0.25">
      <c r="A24" s="31">
        <v>23</v>
      </c>
      <c r="B24" s="32">
        <v>603</v>
      </c>
      <c r="C24" s="33">
        <v>6</v>
      </c>
      <c r="D24" s="34" t="s">
        <v>17</v>
      </c>
      <c r="E24" s="34">
        <v>1122</v>
      </c>
      <c r="F24" s="34">
        <v>124</v>
      </c>
      <c r="G24" s="34">
        <v>0</v>
      </c>
      <c r="H24" s="35">
        <f t="shared" si="0"/>
        <v>1246</v>
      </c>
      <c r="I24" s="36">
        <f t="shared" si="1"/>
        <v>1370.6000000000001</v>
      </c>
      <c r="J24" s="45">
        <f t="shared" si="6"/>
        <v>9000</v>
      </c>
      <c r="K24" s="49">
        <f t="shared" si="2"/>
        <v>11214000</v>
      </c>
      <c r="L24" s="49">
        <f t="shared" si="3"/>
        <v>10653300</v>
      </c>
      <c r="M24" s="49">
        <f t="shared" si="4"/>
        <v>8971200</v>
      </c>
      <c r="N24" s="50">
        <f t="shared" si="5"/>
        <v>23500</v>
      </c>
    </row>
    <row r="25" spans="1:22" x14ac:dyDescent="0.25">
      <c r="A25" s="31">
        <v>24</v>
      </c>
      <c r="B25" s="32">
        <v>604</v>
      </c>
      <c r="C25" s="33">
        <v>6</v>
      </c>
      <c r="D25" s="34" t="s">
        <v>17</v>
      </c>
      <c r="E25" s="34">
        <v>1122</v>
      </c>
      <c r="F25" s="34">
        <v>169</v>
      </c>
      <c r="G25" s="34">
        <v>0</v>
      </c>
      <c r="H25" s="35">
        <f t="shared" si="0"/>
        <v>1291</v>
      </c>
      <c r="I25" s="36">
        <f t="shared" si="1"/>
        <v>1420.1000000000001</v>
      </c>
      <c r="J25" s="45">
        <f t="shared" si="6"/>
        <v>9000</v>
      </c>
      <c r="K25" s="49">
        <f t="shared" si="2"/>
        <v>11619000</v>
      </c>
      <c r="L25" s="49">
        <f t="shared" si="3"/>
        <v>11038050</v>
      </c>
      <c r="M25" s="49">
        <f t="shared" si="4"/>
        <v>9295200</v>
      </c>
      <c r="N25" s="50">
        <f t="shared" si="5"/>
        <v>24000</v>
      </c>
    </row>
    <row r="26" spans="1:22" x14ac:dyDescent="0.25">
      <c r="A26" s="31">
        <v>25</v>
      </c>
      <c r="B26" s="32">
        <v>701</v>
      </c>
      <c r="C26" s="33">
        <v>7</v>
      </c>
      <c r="D26" s="34" t="s">
        <v>17</v>
      </c>
      <c r="E26" s="34">
        <v>1027</v>
      </c>
      <c r="F26" s="34">
        <v>130</v>
      </c>
      <c r="G26" s="34">
        <v>0</v>
      </c>
      <c r="H26" s="35">
        <f t="shared" si="0"/>
        <v>1157</v>
      </c>
      <c r="I26" s="36">
        <f t="shared" si="1"/>
        <v>1272.7</v>
      </c>
      <c r="J26" s="45">
        <f t="shared" si="6"/>
        <v>9000</v>
      </c>
      <c r="K26" s="49">
        <f t="shared" si="2"/>
        <v>10413000</v>
      </c>
      <c r="L26" s="49">
        <f t="shared" si="3"/>
        <v>9892350</v>
      </c>
      <c r="M26" s="49">
        <f t="shared" si="4"/>
        <v>8330400</v>
      </c>
      <c r="N26" s="50">
        <f t="shared" si="5"/>
        <v>21500</v>
      </c>
    </row>
    <row r="27" spans="1:22" x14ac:dyDescent="0.25">
      <c r="A27" s="31">
        <v>26</v>
      </c>
      <c r="B27" s="32">
        <v>702</v>
      </c>
      <c r="C27" s="33">
        <v>7</v>
      </c>
      <c r="D27" s="34" t="s">
        <v>17</v>
      </c>
      <c r="E27" s="34">
        <v>1007</v>
      </c>
      <c r="F27" s="34">
        <v>92</v>
      </c>
      <c r="G27" s="34">
        <v>0</v>
      </c>
      <c r="H27" s="35">
        <f t="shared" si="0"/>
        <v>1099</v>
      </c>
      <c r="I27" s="36">
        <f t="shared" si="1"/>
        <v>1208.9000000000001</v>
      </c>
      <c r="J27" s="45">
        <f t="shared" si="6"/>
        <v>9000</v>
      </c>
      <c r="K27" s="49">
        <f t="shared" si="2"/>
        <v>9891000</v>
      </c>
      <c r="L27" s="49">
        <f t="shared" si="3"/>
        <v>9396450</v>
      </c>
      <c r="M27" s="49">
        <f t="shared" si="4"/>
        <v>7912800</v>
      </c>
      <c r="N27" s="50">
        <f t="shared" si="5"/>
        <v>20500</v>
      </c>
    </row>
    <row r="28" spans="1:22" x14ac:dyDescent="0.25">
      <c r="A28" s="31">
        <v>27</v>
      </c>
      <c r="B28" s="32">
        <v>703</v>
      </c>
      <c r="C28" s="33">
        <v>7</v>
      </c>
      <c r="D28" s="34" t="s">
        <v>17</v>
      </c>
      <c r="E28" s="34">
        <v>1122</v>
      </c>
      <c r="F28" s="34">
        <v>124</v>
      </c>
      <c r="G28" s="34">
        <v>0</v>
      </c>
      <c r="H28" s="35">
        <f t="shared" si="0"/>
        <v>1246</v>
      </c>
      <c r="I28" s="36">
        <f t="shared" si="1"/>
        <v>1370.6000000000001</v>
      </c>
      <c r="J28" s="45">
        <f t="shared" si="6"/>
        <v>9000</v>
      </c>
      <c r="K28" s="49">
        <f t="shared" si="2"/>
        <v>11214000</v>
      </c>
      <c r="L28" s="49">
        <f t="shared" si="3"/>
        <v>10653300</v>
      </c>
      <c r="M28" s="49">
        <f t="shared" si="4"/>
        <v>8971200</v>
      </c>
      <c r="N28" s="50">
        <f t="shared" si="5"/>
        <v>23500</v>
      </c>
    </row>
    <row r="29" spans="1:22" x14ac:dyDescent="0.25">
      <c r="A29" s="31">
        <v>28</v>
      </c>
      <c r="B29" s="32">
        <v>704</v>
      </c>
      <c r="C29" s="33">
        <v>7</v>
      </c>
      <c r="D29" s="34" t="s">
        <v>17</v>
      </c>
      <c r="E29" s="34">
        <v>1122</v>
      </c>
      <c r="F29" s="34">
        <v>169</v>
      </c>
      <c r="G29" s="34">
        <v>0</v>
      </c>
      <c r="H29" s="35">
        <f t="shared" si="0"/>
        <v>1291</v>
      </c>
      <c r="I29" s="36">
        <f t="shared" si="1"/>
        <v>1420.1000000000001</v>
      </c>
      <c r="J29" s="45">
        <f t="shared" si="6"/>
        <v>9000</v>
      </c>
      <c r="K29" s="49">
        <f t="shared" si="2"/>
        <v>11619000</v>
      </c>
      <c r="L29" s="49">
        <f t="shared" si="3"/>
        <v>11038050</v>
      </c>
      <c r="M29" s="49">
        <f t="shared" si="4"/>
        <v>9295200</v>
      </c>
      <c r="N29" s="50">
        <f t="shared" si="5"/>
        <v>24000</v>
      </c>
    </row>
    <row r="30" spans="1:22" x14ac:dyDescent="0.25">
      <c r="A30" s="38" t="s">
        <v>2</v>
      </c>
      <c r="B30" s="38"/>
      <c r="C30" s="38"/>
      <c r="D30" s="38"/>
      <c r="E30" s="39">
        <f t="shared" ref="E30:I30" si="7">SUM(E2:E29)</f>
        <v>29946</v>
      </c>
      <c r="F30" s="39">
        <f t="shared" si="7"/>
        <v>3605</v>
      </c>
      <c r="G30" s="39">
        <f>SUM(G2:G29)</f>
        <v>190</v>
      </c>
      <c r="H30" s="39">
        <f t="shared" si="7"/>
        <v>33741</v>
      </c>
      <c r="I30" s="39">
        <f t="shared" si="7"/>
        <v>37115.1</v>
      </c>
      <c r="J30" s="46"/>
      <c r="K30" s="51">
        <f>SUM(K2:K29)</f>
        <v>303669000</v>
      </c>
      <c r="L30" s="52">
        <f>SUM(L2:L29)</f>
        <v>288485550</v>
      </c>
      <c r="M30" s="52">
        <f>SUM(M2:M29)</f>
        <v>242935200</v>
      </c>
      <c r="N30" s="53"/>
    </row>
    <row r="31" spans="1:22" x14ac:dyDescent="0.25">
      <c r="Q31" s="5"/>
    </row>
    <row r="32" spans="1:22" x14ac:dyDescent="0.25">
      <c r="Q32" s="5"/>
      <c r="U32" s="13">
        <v>6000</v>
      </c>
      <c r="V32" s="13" t="s">
        <v>15</v>
      </c>
    </row>
    <row r="33" spans="5:22" x14ac:dyDescent="0.25">
      <c r="U33" s="13" t="s">
        <v>14</v>
      </c>
      <c r="V33" s="14">
        <v>1E-3</v>
      </c>
    </row>
    <row r="34" spans="5:22" x14ac:dyDescent="0.25">
      <c r="U34" s="13"/>
      <c r="V34" s="13"/>
    </row>
    <row r="35" spans="5:22" x14ac:dyDescent="0.25">
      <c r="F35" s="42"/>
      <c r="G35" s="42"/>
    </row>
    <row r="36" spans="5:22" x14ac:dyDescent="0.25">
      <c r="P36" s="2"/>
    </row>
    <row r="37" spans="5:22" x14ac:dyDescent="0.25">
      <c r="J37" s="42"/>
      <c r="P37" s="2"/>
    </row>
    <row r="38" spans="5:22" x14ac:dyDescent="0.25">
      <c r="P38" s="2"/>
    </row>
    <row r="39" spans="5:22" x14ac:dyDescent="0.25">
      <c r="I39" s="42"/>
      <c r="L39" s="47"/>
      <c r="P39" s="2"/>
    </row>
    <row r="40" spans="5:22" x14ac:dyDescent="0.25">
      <c r="F40" s="42"/>
      <c r="G40" s="42"/>
    </row>
    <row r="41" spans="5:22" ht="16.5" x14ac:dyDescent="0.25">
      <c r="F41" s="42"/>
      <c r="G41" s="42"/>
      <c r="K41" s="48"/>
    </row>
    <row r="42" spans="5:22" x14ac:dyDescent="0.25">
      <c r="F42" s="42"/>
      <c r="G42" s="42"/>
    </row>
    <row r="44" spans="5:22" x14ac:dyDescent="0.25">
      <c r="E44" s="43"/>
      <c r="F44" s="42"/>
      <c r="G44" s="42"/>
    </row>
    <row r="45" spans="5:22" x14ac:dyDescent="0.25">
      <c r="E45" s="43"/>
      <c r="F45" s="42"/>
      <c r="G45" s="42"/>
      <c r="K45" s="26"/>
      <c r="L45" s="26"/>
      <c r="M45" s="26"/>
    </row>
    <row r="46" spans="5:22" x14ac:dyDescent="0.25">
      <c r="E46" s="43"/>
      <c r="F46" s="42"/>
      <c r="G46" s="42"/>
    </row>
    <row r="47" spans="5:22" x14ac:dyDescent="0.25">
      <c r="E47" s="43"/>
      <c r="F47" s="42"/>
      <c r="G47" s="42"/>
    </row>
    <row r="48" spans="5:22" x14ac:dyDescent="0.25">
      <c r="F48" s="42"/>
      <c r="G48" s="42"/>
    </row>
    <row r="50" spans="6:9" x14ac:dyDescent="0.25">
      <c r="F50" s="42"/>
      <c r="G50" s="42"/>
    </row>
    <row r="51" spans="6:9" x14ac:dyDescent="0.25">
      <c r="F51" s="42"/>
      <c r="G51" s="42"/>
      <c r="I51" s="42"/>
    </row>
    <row r="52" spans="6:9" x14ac:dyDescent="0.25">
      <c r="F52" s="42"/>
      <c r="G52" s="42"/>
    </row>
    <row r="55" spans="6:9" x14ac:dyDescent="0.25">
      <c r="H55" s="42"/>
    </row>
    <row r="56" spans="6:9" x14ac:dyDescent="0.25">
      <c r="H56" s="42"/>
    </row>
    <row r="57" spans="6:9" x14ac:dyDescent="0.25">
      <c r="H57" s="42"/>
    </row>
    <row r="58" spans="6:9" x14ac:dyDescent="0.25">
      <c r="H58" s="42"/>
    </row>
    <row r="59" spans="6:9" x14ac:dyDescent="0.25">
      <c r="H59" s="42"/>
    </row>
    <row r="62" spans="6:9" x14ac:dyDescent="0.25">
      <c r="H62" s="42"/>
    </row>
    <row r="88" spans="8:8" x14ac:dyDescent="0.25">
      <c r="H88" s="41">
        <v>3549.8</v>
      </c>
    </row>
    <row r="89" spans="8:8" x14ac:dyDescent="0.25">
      <c r="H89" s="41">
        <v>756.02</v>
      </c>
    </row>
    <row r="90" spans="8:8" x14ac:dyDescent="0.25">
      <c r="H90" s="41">
        <v>354.98</v>
      </c>
    </row>
    <row r="91" spans="8:8" x14ac:dyDescent="0.25">
      <c r="H91" s="41">
        <f>SUM(H88:H90)</f>
        <v>4660.7999999999993</v>
      </c>
    </row>
    <row r="94" spans="8:8" x14ac:dyDescent="0.25">
      <c r="H94" s="41">
        <v>16823</v>
      </c>
    </row>
    <row r="95" spans="8:8" x14ac:dyDescent="0.25">
      <c r="H95" s="41">
        <v>15550</v>
      </c>
    </row>
    <row r="96" spans="8:8" x14ac:dyDescent="0.25">
      <c r="H96" s="41">
        <v>16790</v>
      </c>
    </row>
    <row r="97" spans="8:9" x14ac:dyDescent="0.25">
      <c r="H97" s="41">
        <f>SUM(H94:H96)</f>
        <v>49163</v>
      </c>
      <c r="I97" s="41">
        <f>H97/10.764</f>
        <v>4567.3541434410999</v>
      </c>
    </row>
  </sheetData>
  <mergeCells count="1">
    <mergeCell ref="A30:D3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4FD7-61BE-4B3A-AC15-398358945DFF}">
  <dimension ref="A1:W90"/>
  <sheetViews>
    <sheetView topLeftCell="A16" zoomScale="190" zoomScaleNormal="190" workbookViewId="0">
      <selection activeCell="J23" sqref="J23:L23"/>
    </sheetView>
  </sheetViews>
  <sheetFormatPr defaultRowHeight="15" x14ac:dyDescent="0.25"/>
  <cols>
    <col min="1" max="1" width="4.28515625" style="40" customWidth="1"/>
    <col min="2" max="2" width="5.28515625" style="41" customWidth="1"/>
    <col min="3" max="3" width="4.140625" style="41" customWidth="1"/>
    <col min="4" max="4" width="5.85546875" style="41" customWidth="1"/>
    <col min="5" max="5" width="7.140625" style="41" customWidth="1"/>
    <col min="6" max="6" width="6.85546875" style="41" customWidth="1"/>
    <col min="7" max="7" width="6.5703125" style="41" customWidth="1"/>
    <col min="8" max="8" width="6" style="41" customWidth="1"/>
    <col min="9" max="9" width="6.85546875" style="41" customWidth="1"/>
    <col min="10" max="10" width="9.42578125" style="41" customWidth="1"/>
    <col min="11" max="11" width="10.28515625" style="41" customWidth="1"/>
    <col min="12" max="12" width="9.85546875" style="41" customWidth="1"/>
    <col min="13" max="13" width="6.140625" style="41" customWidth="1"/>
    <col min="15" max="15" width="20.5703125" customWidth="1"/>
    <col min="16" max="16" width="19.42578125" customWidth="1"/>
    <col min="19" max="19" width="16.5703125" customWidth="1"/>
    <col min="20" max="21" width="13.140625" bestFit="1" customWidth="1"/>
    <col min="22" max="22" width="10.5703125" customWidth="1"/>
    <col min="23" max="23" width="11.85546875" customWidth="1"/>
  </cols>
  <sheetData>
    <row r="1" spans="1:23" ht="76.5" customHeight="1" x14ac:dyDescent="0.25">
      <c r="A1" s="56" t="s">
        <v>0</v>
      </c>
      <c r="B1" s="57" t="s">
        <v>3</v>
      </c>
      <c r="C1" s="57" t="s">
        <v>1</v>
      </c>
      <c r="D1" s="57" t="s">
        <v>5</v>
      </c>
      <c r="E1" s="58" t="s">
        <v>13</v>
      </c>
      <c r="F1" s="59" t="s">
        <v>26</v>
      </c>
      <c r="G1" s="59" t="s">
        <v>27</v>
      </c>
      <c r="H1" s="57" t="s">
        <v>28</v>
      </c>
      <c r="I1" s="57" t="s">
        <v>49</v>
      </c>
      <c r="J1" s="57" t="s">
        <v>44</v>
      </c>
      <c r="K1" s="57" t="s">
        <v>45</v>
      </c>
      <c r="L1" s="57" t="s">
        <v>46</v>
      </c>
      <c r="M1" s="57" t="s">
        <v>47</v>
      </c>
    </row>
    <row r="2" spans="1:23" x14ac:dyDescent="0.25">
      <c r="A2" s="31">
        <v>1</v>
      </c>
      <c r="B2" s="32">
        <v>101</v>
      </c>
      <c r="C2" s="33">
        <v>1</v>
      </c>
      <c r="D2" s="34" t="s">
        <v>17</v>
      </c>
      <c r="E2" s="34">
        <v>1134</v>
      </c>
      <c r="F2" s="34">
        <v>102</v>
      </c>
      <c r="G2" s="35">
        <f>E2+F2</f>
        <v>1236</v>
      </c>
      <c r="H2" s="36">
        <f>(E2+F2)*1.1</f>
        <v>1359.6000000000001</v>
      </c>
      <c r="I2" s="45">
        <v>9000</v>
      </c>
      <c r="J2" s="49">
        <f>G2*I2</f>
        <v>11124000</v>
      </c>
      <c r="K2" s="49">
        <f>J2*0.95</f>
        <v>10567800</v>
      </c>
      <c r="L2" s="49">
        <f>J2*0.8</f>
        <v>8899200</v>
      </c>
      <c r="M2" s="50">
        <f>MROUND((J2*0.025/12),500)</f>
        <v>23000</v>
      </c>
      <c r="S2" s="5">
        <f>Q2*6000</f>
        <v>0</v>
      </c>
      <c r="T2" s="5"/>
      <c r="U2" s="5"/>
      <c r="V2" s="2"/>
      <c r="W2" s="2"/>
    </row>
    <row r="3" spans="1:23" x14ac:dyDescent="0.25">
      <c r="A3" s="31">
        <v>2</v>
      </c>
      <c r="B3" s="37">
        <v>102</v>
      </c>
      <c r="C3" s="33">
        <v>1</v>
      </c>
      <c r="D3" s="34" t="s">
        <v>17</v>
      </c>
      <c r="E3" s="34">
        <v>1059</v>
      </c>
      <c r="F3" s="34">
        <v>90</v>
      </c>
      <c r="G3" s="35">
        <f>E3+F3</f>
        <v>1149</v>
      </c>
      <c r="H3" s="36">
        <f>(E3+F3)*1.1</f>
        <v>1263.9000000000001</v>
      </c>
      <c r="I3" s="45">
        <v>9000</v>
      </c>
      <c r="J3" s="49">
        <f t="shared" ref="J3:J22" si="0">G3*I3</f>
        <v>10341000</v>
      </c>
      <c r="K3" s="49">
        <f t="shared" ref="K3:K22" si="1">J3*0.95</f>
        <v>9823950</v>
      </c>
      <c r="L3" s="49">
        <f t="shared" ref="L3:L22" si="2">J3*0.8</f>
        <v>8272800</v>
      </c>
      <c r="M3" s="50">
        <f t="shared" ref="M3:M22" si="3">MROUND((J3*0.025/12),500)</f>
        <v>21500</v>
      </c>
      <c r="S3" s="5"/>
      <c r="T3" s="5"/>
      <c r="U3" s="5"/>
      <c r="V3" s="2"/>
      <c r="W3" s="2"/>
    </row>
    <row r="4" spans="1:23" x14ac:dyDescent="0.25">
      <c r="A4" s="31">
        <v>3</v>
      </c>
      <c r="B4" s="37">
        <v>103</v>
      </c>
      <c r="C4" s="33">
        <v>1</v>
      </c>
      <c r="D4" s="34" t="s">
        <v>17</v>
      </c>
      <c r="E4" s="34">
        <v>1113</v>
      </c>
      <c r="F4" s="34">
        <v>102</v>
      </c>
      <c r="G4" s="35">
        <f>E4+F4</f>
        <v>1215</v>
      </c>
      <c r="H4" s="36">
        <f>(E4+F4)*1.1</f>
        <v>1336.5</v>
      </c>
      <c r="I4" s="45">
        <v>9000</v>
      </c>
      <c r="J4" s="49">
        <f t="shared" si="0"/>
        <v>10935000</v>
      </c>
      <c r="K4" s="49">
        <f t="shared" si="1"/>
        <v>10388250</v>
      </c>
      <c r="L4" s="49">
        <f t="shared" si="2"/>
        <v>8748000</v>
      </c>
      <c r="M4" s="50">
        <f t="shared" si="3"/>
        <v>23000</v>
      </c>
      <c r="S4" s="5"/>
      <c r="T4" s="5"/>
      <c r="U4" s="5"/>
      <c r="V4" s="2"/>
      <c r="W4" s="2"/>
    </row>
    <row r="5" spans="1:23" x14ac:dyDescent="0.25">
      <c r="A5" s="31">
        <v>4</v>
      </c>
      <c r="B5" s="37">
        <v>201</v>
      </c>
      <c r="C5" s="33">
        <v>2</v>
      </c>
      <c r="D5" s="34" t="s">
        <v>17</v>
      </c>
      <c r="E5" s="34">
        <v>1134</v>
      </c>
      <c r="F5" s="34">
        <v>102</v>
      </c>
      <c r="G5" s="35">
        <f>E5+F5</f>
        <v>1236</v>
      </c>
      <c r="H5" s="36">
        <f>(E5+F5)*1.1</f>
        <v>1359.6000000000001</v>
      </c>
      <c r="I5" s="45">
        <v>9000</v>
      </c>
      <c r="J5" s="49">
        <f t="shared" si="0"/>
        <v>11124000</v>
      </c>
      <c r="K5" s="49">
        <f t="shared" si="1"/>
        <v>10567800</v>
      </c>
      <c r="L5" s="49">
        <f t="shared" si="2"/>
        <v>8899200</v>
      </c>
      <c r="M5" s="50">
        <f t="shared" si="3"/>
        <v>23000</v>
      </c>
      <c r="S5" s="5"/>
      <c r="T5" s="5"/>
      <c r="U5" s="5"/>
      <c r="V5" s="2"/>
      <c r="W5" s="2"/>
    </row>
    <row r="6" spans="1:23" x14ac:dyDescent="0.25">
      <c r="A6" s="31">
        <v>5</v>
      </c>
      <c r="B6" s="37">
        <v>202</v>
      </c>
      <c r="C6" s="33">
        <v>2</v>
      </c>
      <c r="D6" s="34" t="s">
        <v>17</v>
      </c>
      <c r="E6" s="34">
        <v>1059</v>
      </c>
      <c r="F6" s="34">
        <v>90</v>
      </c>
      <c r="G6" s="35">
        <f>E6+F6</f>
        <v>1149</v>
      </c>
      <c r="H6" s="36">
        <f>(E6+F6)*1.1</f>
        <v>1263.9000000000001</v>
      </c>
      <c r="I6" s="45">
        <v>9000</v>
      </c>
      <c r="J6" s="49">
        <f t="shared" si="0"/>
        <v>10341000</v>
      </c>
      <c r="K6" s="49">
        <f t="shared" si="1"/>
        <v>9823950</v>
      </c>
      <c r="L6" s="49">
        <f t="shared" si="2"/>
        <v>8272800</v>
      </c>
      <c r="M6" s="50">
        <f t="shared" si="3"/>
        <v>21500</v>
      </c>
      <c r="S6" s="5"/>
      <c r="T6" s="5"/>
      <c r="U6" s="5"/>
      <c r="V6" s="2"/>
      <c r="W6" s="2"/>
    </row>
    <row r="7" spans="1:23" x14ac:dyDescent="0.25">
      <c r="A7" s="31">
        <v>6</v>
      </c>
      <c r="B7" s="37">
        <v>203</v>
      </c>
      <c r="C7" s="33">
        <v>2</v>
      </c>
      <c r="D7" s="34" t="s">
        <v>17</v>
      </c>
      <c r="E7" s="34">
        <v>1113</v>
      </c>
      <c r="F7" s="34">
        <v>102</v>
      </c>
      <c r="G7" s="35">
        <f>E7+F7</f>
        <v>1215</v>
      </c>
      <c r="H7" s="36">
        <f>(E7+F7)*1.1</f>
        <v>1336.5</v>
      </c>
      <c r="I7" s="45">
        <v>9000</v>
      </c>
      <c r="J7" s="49">
        <f t="shared" si="0"/>
        <v>10935000</v>
      </c>
      <c r="K7" s="49">
        <f t="shared" si="1"/>
        <v>10388250</v>
      </c>
      <c r="L7" s="49">
        <f t="shared" si="2"/>
        <v>8748000</v>
      </c>
      <c r="M7" s="50">
        <f t="shared" si="3"/>
        <v>23000</v>
      </c>
      <c r="S7" s="5"/>
      <c r="T7" s="5"/>
      <c r="U7" s="5"/>
      <c r="V7" s="2"/>
      <c r="W7" s="2"/>
    </row>
    <row r="8" spans="1:23" x14ac:dyDescent="0.25">
      <c r="A8" s="31">
        <v>7</v>
      </c>
      <c r="B8" s="32">
        <v>301</v>
      </c>
      <c r="C8" s="33">
        <v>3</v>
      </c>
      <c r="D8" s="34" t="s">
        <v>17</v>
      </c>
      <c r="E8" s="34">
        <v>1134</v>
      </c>
      <c r="F8" s="34">
        <v>102</v>
      </c>
      <c r="G8" s="35">
        <f>E8+F8</f>
        <v>1236</v>
      </c>
      <c r="H8" s="36">
        <f>(E8+F8)*1.1</f>
        <v>1359.6000000000001</v>
      </c>
      <c r="I8" s="45">
        <v>9000</v>
      </c>
      <c r="J8" s="49">
        <f t="shared" si="0"/>
        <v>11124000</v>
      </c>
      <c r="K8" s="49">
        <f t="shared" si="1"/>
        <v>10567800</v>
      </c>
      <c r="L8" s="49">
        <f t="shared" si="2"/>
        <v>8899200</v>
      </c>
      <c r="M8" s="50">
        <f t="shared" si="3"/>
        <v>23000</v>
      </c>
      <c r="S8" s="5"/>
      <c r="T8" s="5"/>
      <c r="U8" s="5"/>
      <c r="V8" s="2"/>
      <c r="W8" s="2"/>
    </row>
    <row r="9" spans="1:23" x14ac:dyDescent="0.25">
      <c r="A9" s="31">
        <v>8</v>
      </c>
      <c r="B9" s="37">
        <v>302</v>
      </c>
      <c r="C9" s="33">
        <v>3</v>
      </c>
      <c r="D9" s="34" t="s">
        <v>17</v>
      </c>
      <c r="E9" s="34">
        <v>1059</v>
      </c>
      <c r="F9" s="34">
        <v>90</v>
      </c>
      <c r="G9" s="35">
        <f>E9+F9</f>
        <v>1149</v>
      </c>
      <c r="H9" s="36">
        <f>(E9+F9)*1.1</f>
        <v>1263.9000000000001</v>
      </c>
      <c r="I9" s="45">
        <f>I2</f>
        <v>9000</v>
      </c>
      <c r="J9" s="49">
        <f t="shared" si="0"/>
        <v>10341000</v>
      </c>
      <c r="K9" s="49">
        <f t="shared" si="1"/>
        <v>9823950</v>
      </c>
      <c r="L9" s="49">
        <f t="shared" si="2"/>
        <v>8272800</v>
      </c>
      <c r="M9" s="50">
        <f t="shared" si="3"/>
        <v>21500</v>
      </c>
    </row>
    <row r="10" spans="1:23" x14ac:dyDescent="0.25">
      <c r="A10" s="31">
        <v>9</v>
      </c>
      <c r="B10" s="32">
        <v>303</v>
      </c>
      <c r="C10" s="33">
        <v>3</v>
      </c>
      <c r="D10" s="34" t="s">
        <v>17</v>
      </c>
      <c r="E10" s="34">
        <v>1113</v>
      </c>
      <c r="F10" s="34">
        <v>102</v>
      </c>
      <c r="G10" s="35">
        <f>E10+F10</f>
        <v>1215</v>
      </c>
      <c r="H10" s="36">
        <f>(E10+F10)*1.1</f>
        <v>1336.5</v>
      </c>
      <c r="I10" s="45">
        <f t="shared" ref="I10:I22" si="4">I9</f>
        <v>9000</v>
      </c>
      <c r="J10" s="49">
        <f t="shared" si="0"/>
        <v>10935000</v>
      </c>
      <c r="K10" s="49">
        <f t="shared" si="1"/>
        <v>10388250</v>
      </c>
      <c r="L10" s="49">
        <f t="shared" si="2"/>
        <v>8748000</v>
      </c>
      <c r="M10" s="50">
        <f t="shared" si="3"/>
        <v>23000</v>
      </c>
    </row>
    <row r="11" spans="1:23" x14ac:dyDescent="0.25">
      <c r="A11" s="31">
        <v>10</v>
      </c>
      <c r="B11" s="32">
        <v>401</v>
      </c>
      <c r="C11" s="33">
        <v>4</v>
      </c>
      <c r="D11" s="34" t="s">
        <v>17</v>
      </c>
      <c r="E11" s="34">
        <v>1134</v>
      </c>
      <c r="F11" s="34">
        <v>102</v>
      </c>
      <c r="G11" s="35">
        <f>E11+F11</f>
        <v>1236</v>
      </c>
      <c r="H11" s="36">
        <f>(E11+F11)*1.1</f>
        <v>1359.6000000000001</v>
      </c>
      <c r="I11" s="45">
        <f t="shared" si="4"/>
        <v>9000</v>
      </c>
      <c r="J11" s="49">
        <f t="shared" si="0"/>
        <v>11124000</v>
      </c>
      <c r="K11" s="49">
        <f t="shared" si="1"/>
        <v>10567800</v>
      </c>
      <c r="L11" s="49">
        <f t="shared" si="2"/>
        <v>8899200</v>
      </c>
      <c r="M11" s="50">
        <f t="shared" si="3"/>
        <v>23000</v>
      </c>
    </row>
    <row r="12" spans="1:23" x14ac:dyDescent="0.25">
      <c r="A12" s="31">
        <v>11</v>
      </c>
      <c r="B12" s="32">
        <v>402</v>
      </c>
      <c r="C12" s="33">
        <v>4</v>
      </c>
      <c r="D12" s="34" t="s">
        <v>17</v>
      </c>
      <c r="E12" s="34">
        <v>1059</v>
      </c>
      <c r="F12" s="34">
        <v>90</v>
      </c>
      <c r="G12" s="35">
        <f>E12+F12</f>
        <v>1149</v>
      </c>
      <c r="H12" s="36">
        <f>(E12+F12)*1.1</f>
        <v>1263.9000000000001</v>
      </c>
      <c r="I12" s="45">
        <f t="shared" si="4"/>
        <v>9000</v>
      </c>
      <c r="J12" s="49">
        <f t="shared" si="0"/>
        <v>10341000</v>
      </c>
      <c r="K12" s="49">
        <f t="shared" si="1"/>
        <v>9823950</v>
      </c>
      <c r="L12" s="49">
        <f t="shared" si="2"/>
        <v>8272800</v>
      </c>
      <c r="M12" s="50">
        <f t="shared" si="3"/>
        <v>21500</v>
      </c>
    </row>
    <row r="13" spans="1:23" x14ac:dyDescent="0.25">
      <c r="A13" s="31">
        <v>12</v>
      </c>
      <c r="B13" s="32">
        <v>403</v>
      </c>
      <c r="C13" s="33">
        <v>4</v>
      </c>
      <c r="D13" s="34" t="s">
        <v>17</v>
      </c>
      <c r="E13" s="34">
        <v>1113</v>
      </c>
      <c r="F13" s="34">
        <v>102</v>
      </c>
      <c r="G13" s="35">
        <f>E13+F13</f>
        <v>1215</v>
      </c>
      <c r="H13" s="36">
        <f>(E13+F13)*1.1</f>
        <v>1336.5</v>
      </c>
      <c r="I13" s="45">
        <f t="shared" si="4"/>
        <v>9000</v>
      </c>
      <c r="J13" s="49">
        <f t="shared" si="0"/>
        <v>10935000</v>
      </c>
      <c r="K13" s="49">
        <f t="shared" si="1"/>
        <v>10388250</v>
      </c>
      <c r="L13" s="49">
        <f t="shared" si="2"/>
        <v>8748000</v>
      </c>
      <c r="M13" s="50">
        <f t="shared" si="3"/>
        <v>23000</v>
      </c>
    </row>
    <row r="14" spans="1:23" x14ac:dyDescent="0.25">
      <c r="A14" s="31">
        <v>13</v>
      </c>
      <c r="B14" s="32">
        <v>501</v>
      </c>
      <c r="C14" s="33">
        <v>5</v>
      </c>
      <c r="D14" s="34" t="s">
        <v>17</v>
      </c>
      <c r="E14" s="34">
        <v>1134</v>
      </c>
      <c r="F14" s="34">
        <v>102</v>
      </c>
      <c r="G14" s="35">
        <f>E14+F14</f>
        <v>1236</v>
      </c>
      <c r="H14" s="36">
        <f>(E14+F14)*1.1</f>
        <v>1359.6000000000001</v>
      </c>
      <c r="I14" s="45">
        <f t="shared" si="4"/>
        <v>9000</v>
      </c>
      <c r="J14" s="49">
        <f t="shared" si="0"/>
        <v>11124000</v>
      </c>
      <c r="K14" s="49">
        <f t="shared" si="1"/>
        <v>10567800</v>
      </c>
      <c r="L14" s="49">
        <f t="shared" si="2"/>
        <v>8899200</v>
      </c>
      <c r="M14" s="50">
        <f t="shared" si="3"/>
        <v>23000</v>
      </c>
    </row>
    <row r="15" spans="1:23" x14ac:dyDescent="0.25">
      <c r="A15" s="31">
        <v>14</v>
      </c>
      <c r="B15" s="32">
        <v>502</v>
      </c>
      <c r="C15" s="33">
        <v>5</v>
      </c>
      <c r="D15" s="34" t="s">
        <v>17</v>
      </c>
      <c r="E15" s="34">
        <v>1059</v>
      </c>
      <c r="F15" s="34">
        <v>90</v>
      </c>
      <c r="G15" s="35">
        <f>E15+F15</f>
        <v>1149</v>
      </c>
      <c r="H15" s="36">
        <f>(E15+F15)*1.1</f>
        <v>1263.9000000000001</v>
      </c>
      <c r="I15" s="45">
        <f t="shared" si="4"/>
        <v>9000</v>
      </c>
      <c r="J15" s="49">
        <f t="shared" si="0"/>
        <v>10341000</v>
      </c>
      <c r="K15" s="49">
        <f t="shared" si="1"/>
        <v>9823950</v>
      </c>
      <c r="L15" s="49">
        <f t="shared" si="2"/>
        <v>8272800</v>
      </c>
      <c r="M15" s="50">
        <f t="shared" si="3"/>
        <v>21500</v>
      </c>
    </row>
    <row r="16" spans="1:23" x14ac:dyDescent="0.25">
      <c r="A16" s="31">
        <v>15</v>
      </c>
      <c r="B16" s="32">
        <v>503</v>
      </c>
      <c r="C16" s="33">
        <v>5</v>
      </c>
      <c r="D16" s="34" t="s">
        <v>17</v>
      </c>
      <c r="E16" s="34">
        <v>1113</v>
      </c>
      <c r="F16" s="34">
        <v>102</v>
      </c>
      <c r="G16" s="35">
        <f>E16+F16</f>
        <v>1215</v>
      </c>
      <c r="H16" s="36">
        <f>(E16+F16)*1.1</f>
        <v>1336.5</v>
      </c>
      <c r="I16" s="45">
        <f t="shared" si="4"/>
        <v>9000</v>
      </c>
      <c r="J16" s="49">
        <f t="shared" si="0"/>
        <v>10935000</v>
      </c>
      <c r="K16" s="49">
        <f t="shared" si="1"/>
        <v>10388250</v>
      </c>
      <c r="L16" s="49">
        <f t="shared" si="2"/>
        <v>8748000</v>
      </c>
      <c r="M16" s="50">
        <f t="shared" si="3"/>
        <v>23000</v>
      </c>
    </row>
    <row r="17" spans="1:21" x14ac:dyDescent="0.25">
      <c r="A17" s="31">
        <v>16</v>
      </c>
      <c r="B17" s="32">
        <v>601</v>
      </c>
      <c r="C17" s="33">
        <v>6</v>
      </c>
      <c r="D17" s="34" t="s">
        <v>17</v>
      </c>
      <c r="E17" s="34">
        <v>1134</v>
      </c>
      <c r="F17" s="34">
        <v>102</v>
      </c>
      <c r="G17" s="35">
        <f>E17+F17</f>
        <v>1236</v>
      </c>
      <c r="H17" s="36">
        <f>(E17+F17)*1.1</f>
        <v>1359.6000000000001</v>
      </c>
      <c r="I17" s="45">
        <f t="shared" si="4"/>
        <v>9000</v>
      </c>
      <c r="J17" s="49">
        <f t="shared" si="0"/>
        <v>11124000</v>
      </c>
      <c r="K17" s="49">
        <f t="shared" si="1"/>
        <v>10567800</v>
      </c>
      <c r="L17" s="49">
        <f t="shared" si="2"/>
        <v>8899200</v>
      </c>
      <c r="M17" s="50">
        <f t="shared" si="3"/>
        <v>23000</v>
      </c>
    </row>
    <row r="18" spans="1:21" x14ac:dyDescent="0.25">
      <c r="A18" s="31">
        <v>17</v>
      </c>
      <c r="B18" s="32">
        <v>602</v>
      </c>
      <c r="C18" s="33">
        <v>6</v>
      </c>
      <c r="D18" s="34" t="s">
        <v>17</v>
      </c>
      <c r="E18" s="34">
        <v>1059</v>
      </c>
      <c r="F18" s="34">
        <v>90</v>
      </c>
      <c r="G18" s="35">
        <f>E18+F18</f>
        <v>1149</v>
      </c>
      <c r="H18" s="36">
        <f>(E18+F18)*1.1</f>
        <v>1263.9000000000001</v>
      </c>
      <c r="I18" s="45">
        <f t="shared" si="4"/>
        <v>9000</v>
      </c>
      <c r="J18" s="49">
        <f t="shared" si="0"/>
        <v>10341000</v>
      </c>
      <c r="K18" s="49">
        <f t="shared" si="1"/>
        <v>9823950</v>
      </c>
      <c r="L18" s="49">
        <f t="shared" si="2"/>
        <v>8272800</v>
      </c>
      <c r="M18" s="50">
        <f t="shared" si="3"/>
        <v>21500</v>
      </c>
      <c r="P18" s="2"/>
    </row>
    <row r="19" spans="1:21" x14ac:dyDescent="0.25">
      <c r="A19" s="31">
        <v>18</v>
      </c>
      <c r="B19" s="32">
        <v>603</v>
      </c>
      <c r="C19" s="33">
        <v>6</v>
      </c>
      <c r="D19" s="34" t="s">
        <v>17</v>
      </c>
      <c r="E19" s="34">
        <v>1113</v>
      </c>
      <c r="F19" s="34">
        <v>102</v>
      </c>
      <c r="G19" s="35">
        <f>E19+F19</f>
        <v>1215</v>
      </c>
      <c r="H19" s="36">
        <f>(E19+F19)*1.1</f>
        <v>1336.5</v>
      </c>
      <c r="I19" s="45">
        <f t="shared" si="4"/>
        <v>9000</v>
      </c>
      <c r="J19" s="49">
        <f t="shared" si="0"/>
        <v>10935000</v>
      </c>
      <c r="K19" s="49">
        <f t="shared" si="1"/>
        <v>10388250</v>
      </c>
      <c r="L19" s="49">
        <f t="shared" si="2"/>
        <v>8748000</v>
      </c>
      <c r="M19" s="50">
        <f t="shared" si="3"/>
        <v>23000</v>
      </c>
    </row>
    <row r="20" spans="1:21" x14ac:dyDescent="0.25">
      <c r="A20" s="31">
        <v>19</v>
      </c>
      <c r="B20" s="32">
        <v>701</v>
      </c>
      <c r="C20" s="33">
        <v>7</v>
      </c>
      <c r="D20" s="34" t="s">
        <v>17</v>
      </c>
      <c r="E20" s="34">
        <v>1134</v>
      </c>
      <c r="F20" s="34">
        <v>102</v>
      </c>
      <c r="G20" s="35">
        <f>E20+F20</f>
        <v>1236</v>
      </c>
      <c r="H20" s="36">
        <f>(E20+F20)*1.1</f>
        <v>1359.6000000000001</v>
      </c>
      <c r="I20" s="45">
        <f t="shared" si="4"/>
        <v>9000</v>
      </c>
      <c r="J20" s="49">
        <f t="shared" si="0"/>
        <v>11124000</v>
      </c>
      <c r="K20" s="49">
        <f t="shared" si="1"/>
        <v>10567800</v>
      </c>
      <c r="L20" s="49">
        <f t="shared" si="2"/>
        <v>8899200</v>
      </c>
      <c r="M20" s="50">
        <f t="shared" si="3"/>
        <v>23000</v>
      </c>
    </row>
    <row r="21" spans="1:21" x14ac:dyDescent="0.25">
      <c r="A21" s="31">
        <v>20</v>
      </c>
      <c r="B21" s="32">
        <v>702</v>
      </c>
      <c r="C21" s="33">
        <v>7</v>
      </c>
      <c r="D21" s="34" t="s">
        <v>17</v>
      </c>
      <c r="E21" s="34">
        <v>1059</v>
      </c>
      <c r="F21" s="34">
        <v>90</v>
      </c>
      <c r="G21" s="35">
        <f>E21+F21</f>
        <v>1149</v>
      </c>
      <c r="H21" s="36">
        <f>(E21+F21)*1.1</f>
        <v>1263.9000000000001</v>
      </c>
      <c r="I21" s="45">
        <f t="shared" si="4"/>
        <v>9000</v>
      </c>
      <c r="J21" s="49">
        <f t="shared" si="0"/>
        <v>10341000</v>
      </c>
      <c r="K21" s="49">
        <f t="shared" si="1"/>
        <v>9823950</v>
      </c>
      <c r="L21" s="49">
        <f t="shared" si="2"/>
        <v>8272800</v>
      </c>
      <c r="M21" s="50">
        <f t="shared" si="3"/>
        <v>21500</v>
      </c>
    </row>
    <row r="22" spans="1:21" x14ac:dyDescent="0.25">
      <c r="A22" s="31">
        <v>21</v>
      </c>
      <c r="B22" s="32">
        <v>703</v>
      </c>
      <c r="C22" s="33">
        <v>7</v>
      </c>
      <c r="D22" s="34" t="s">
        <v>17</v>
      </c>
      <c r="E22" s="34">
        <v>1113</v>
      </c>
      <c r="F22" s="34">
        <v>102</v>
      </c>
      <c r="G22" s="35">
        <f>E22+F22</f>
        <v>1215</v>
      </c>
      <c r="H22" s="36">
        <f>(E22+F22)*1.1</f>
        <v>1336.5</v>
      </c>
      <c r="I22" s="45">
        <f t="shared" si="4"/>
        <v>9000</v>
      </c>
      <c r="J22" s="49">
        <f t="shared" si="0"/>
        <v>10935000</v>
      </c>
      <c r="K22" s="49">
        <f t="shared" si="1"/>
        <v>10388250</v>
      </c>
      <c r="L22" s="49">
        <f t="shared" si="2"/>
        <v>8748000</v>
      </c>
      <c r="M22" s="50">
        <f t="shared" si="3"/>
        <v>23000</v>
      </c>
    </row>
    <row r="23" spans="1:21" x14ac:dyDescent="0.25">
      <c r="A23" s="38" t="s">
        <v>2</v>
      </c>
      <c r="B23" s="38"/>
      <c r="C23" s="38"/>
      <c r="D23" s="38"/>
      <c r="E23" s="39">
        <f>SUM(E2:E22)</f>
        <v>23142</v>
      </c>
      <c r="F23" s="39">
        <f>SUM(F2:F22)</f>
        <v>2058</v>
      </c>
      <c r="G23" s="39">
        <f>SUM(G2:G22)</f>
        <v>25200</v>
      </c>
      <c r="H23" s="39">
        <f>SUM(H2:H22)</f>
        <v>27720</v>
      </c>
      <c r="I23" s="46"/>
      <c r="J23" s="51">
        <f>SUM(J2:J22)</f>
        <v>226800000</v>
      </c>
      <c r="K23" s="52">
        <f>SUM(K2:K22)</f>
        <v>215460000</v>
      </c>
      <c r="L23" s="52">
        <f>SUM(L2:L22)</f>
        <v>181440000</v>
      </c>
      <c r="M23" s="53"/>
    </row>
    <row r="24" spans="1:21" x14ac:dyDescent="0.25">
      <c r="P24" s="5"/>
    </row>
    <row r="25" spans="1:21" x14ac:dyDescent="0.25">
      <c r="P25" s="5"/>
      <c r="T25" s="13">
        <v>6000</v>
      </c>
      <c r="U25" s="13" t="s">
        <v>15</v>
      </c>
    </row>
    <row r="26" spans="1:21" x14ac:dyDescent="0.25">
      <c r="T26" s="13" t="s">
        <v>14</v>
      </c>
      <c r="U26" s="14">
        <v>1E-3</v>
      </c>
    </row>
    <row r="27" spans="1:21" x14ac:dyDescent="0.25">
      <c r="T27" s="13"/>
      <c r="U27" s="13"/>
    </row>
    <row r="28" spans="1:21" x14ac:dyDescent="0.25">
      <c r="F28" s="42"/>
    </row>
    <row r="29" spans="1:21" x14ac:dyDescent="0.25">
      <c r="O29" s="2"/>
    </row>
    <row r="30" spans="1:21" x14ac:dyDescent="0.25">
      <c r="I30" s="42"/>
      <c r="O30" s="2"/>
    </row>
    <row r="31" spans="1:21" x14ac:dyDescent="0.25">
      <c r="O31" s="2"/>
    </row>
    <row r="32" spans="1:21" x14ac:dyDescent="0.25">
      <c r="H32" s="42"/>
      <c r="K32" s="47" t="e">
        <f>J23+#REF!</f>
        <v>#REF!</v>
      </c>
      <c r="O32" s="2"/>
    </row>
    <row r="33" spans="5:12" x14ac:dyDescent="0.25">
      <c r="F33" s="42"/>
    </row>
    <row r="34" spans="5:12" ht="16.5" x14ac:dyDescent="0.25">
      <c r="F34" s="42"/>
      <c r="J34" s="48"/>
    </row>
    <row r="35" spans="5:12" x14ac:dyDescent="0.25">
      <c r="F35" s="42"/>
    </row>
    <row r="37" spans="5:12" x14ac:dyDescent="0.25">
      <c r="E37" s="43"/>
      <c r="F37" s="42"/>
    </row>
    <row r="38" spans="5:12" x14ac:dyDescent="0.25">
      <c r="E38" s="43"/>
      <c r="F38" s="42"/>
      <c r="J38" s="26"/>
      <c r="K38" s="26"/>
      <c r="L38" s="26"/>
    </row>
    <row r="39" spans="5:12" x14ac:dyDescent="0.25">
      <c r="E39" s="43"/>
      <c r="F39" s="42"/>
    </row>
    <row r="40" spans="5:12" x14ac:dyDescent="0.25">
      <c r="E40" s="43"/>
      <c r="F40" s="42"/>
    </row>
    <row r="41" spans="5:12" x14ac:dyDescent="0.25">
      <c r="F41" s="42"/>
    </row>
    <row r="43" spans="5:12" x14ac:dyDescent="0.25">
      <c r="F43" s="42"/>
    </row>
    <row r="44" spans="5:12" x14ac:dyDescent="0.25">
      <c r="F44" s="42"/>
      <c r="H44" s="42"/>
    </row>
    <row r="45" spans="5:12" x14ac:dyDescent="0.25">
      <c r="F45" s="42"/>
    </row>
    <row r="48" spans="5:12" x14ac:dyDescent="0.25">
      <c r="G48" s="42"/>
    </row>
    <row r="49" spans="7:7" x14ac:dyDescent="0.25">
      <c r="G49" s="42"/>
    </row>
    <row r="50" spans="7:7" x14ac:dyDescent="0.25">
      <c r="G50" s="42"/>
    </row>
    <row r="51" spans="7:7" x14ac:dyDescent="0.25">
      <c r="G51" s="42"/>
    </row>
    <row r="52" spans="7:7" x14ac:dyDescent="0.25">
      <c r="G52" s="42"/>
    </row>
    <row r="55" spans="7:7" x14ac:dyDescent="0.25">
      <c r="G55" s="42"/>
    </row>
    <row r="81" spans="7:8" x14ac:dyDescent="0.25">
      <c r="G81" s="41">
        <v>3549.8</v>
      </c>
    </row>
    <row r="82" spans="7:8" x14ac:dyDescent="0.25">
      <c r="G82" s="41">
        <v>756.02</v>
      </c>
    </row>
    <row r="83" spans="7:8" x14ac:dyDescent="0.25">
      <c r="G83" s="41">
        <v>354.98</v>
      </c>
    </row>
    <row r="84" spans="7:8" x14ac:dyDescent="0.25">
      <c r="G84" s="41">
        <f>SUM(G81:G83)</f>
        <v>4660.7999999999993</v>
      </c>
    </row>
    <row r="87" spans="7:8" x14ac:dyDescent="0.25">
      <c r="G87" s="41">
        <v>16823</v>
      </c>
    </row>
    <row r="88" spans="7:8" x14ac:dyDescent="0.25">
      <c r="G88" s="41">
        <v>15550</v>
      </c>
    </row>
    <row r="89" spans="7:8" x14ac:dyDescent="0.25">
      <c r="G89" s="41">
        <v>16790</v>
      </c>
    </row>
    <row r="90" spans="7:8" x14ac:dyDescent="0.25">
      <c r="G90" s="41">
        <f>SUM(G87:G89)</f>
        <v>49163</v>
      </c>
      <c r="H90" s="41">
        <f>G90/10.764</f>
        <v>4567.3541434410999</v>
      </c>
    </row>
  </sheetData>
  <mergeCells count="1">
    <mergeCell ref="A23:D2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FFDBD-1435-4E09-9E2C-BA87AF4B5E2B}">
  <dimension ref="B2:N16"/>
  <sheetViews>
    <sheetView tabSelected="1" topLeftCell="D1" zoomScale="130" zoomScaleNormal="130" workbookViewId="0">
      <selection activeCell="I24" sqref="I24"/>
    </sheetView>
  </sheetViews>
  <sheetFormatPr defaultRowHeight="15" x14ac:dyDescent="0.25"/>
  <cols>
    <col min="5" max="5" width="12.140625" customWidth="1"/>
    <col min="6" max="6" width="14" customWidth="1"/>
    <col min="7" max="7" width="19.28515625" customWidth="1"/>
    <col min="8" max="8" width="22.42578125" customWidth="1"/>
    <col min="9" max="9" width="21.42578125" customWidth="1"/>
    <col min="11" max="11" width="16.28515625" bestFit="1" customWidth="1"/>
    <col min="13" max="13" width="19.85546875" customWidth="1"/>
    <col min="14" max="14" width="15.140625" bestFit="1" customWidth="1"/>
    <col min="15" max="15" width="13.42578125" bestFit="1" customWidth="1"/>
  </cols>
  <sheetData>
    <row r="2" spans="2:14" x14ac:dyDescent="0.25">
      <c r="B2" s="6" t="s">
        <v>12</v>
      </c>
      <c r="C2" s="6" t="s">
        <v>5</v>
      </c>
      <c r="D2" s="6"/>
      <c r="E2" s="6" t="s">
        <v>4</v>
      </c>
      <c r="F2" s="6" t="s">
        <v>8</v>
      </c>
      <c r="G2" s="6" t="s">
        <v>9</v>
      </c>
      <c r="H2" s="6" t="s">
        <v>10</v>
      </c>
      <c r="I2" s="6" t="s">
        <v>11</v>
      </c>
      <c r="J2" s="12"/>
      <c r="K2" s="12"/>
    </row>
    <row r="3" spans="2:14" x14ac:dyDescent="0.25">
      <c r="B3" s="6" t="s">
        <v>6</v>
      </c>
      <c r="C3" s="16" t="s">
        <v>51</v>
      </c>
      <c r="D3" s="17">
        <v>28</v>
      </c>
      <c r="E3" s="39">
        <v>33796</v>
      </c>
      <c r="F3" s="64">
        <v>37176</v>
      </c>
      <c r="G3" s="65">
        <v>304164000</v>
      </c>
      <c r="H3" s="66">
        <v>288955800</v>
      </c>
      <c r="I3" s="66">
        <v>243331200</v>
      </c>
      <c r="J3" s="42">
        <v>2300</v>
      </c>
      <c r="K3" s="5">
        <f>F3*J3</f>
        <v>85504800</v>
      </c>
      <c r="L3" s="11">
        <v>34</v>
      </c>
      <c r="M3" s="11">
        <f>K3*L3%</f>
        <v>29071632.000000004</v>
      </c>
    </row>
    <row r="4" spans="2:14" x14ac:dyDescent="0.25">
      <c r="B4" s="6" t="s">
        <v>7</v>
      </c>
      <c r="C4" s="16" t="s">
        <v>51</v>
      </c>
      <c r="D4" s="16">
        <v>28</v>
      </c>
      <c r="E4" s="39">
        <v>33630</v>
      </c>
      <c r="F4" s="64">
        <v>36993</v>
      </c>
      <c r="G4" s="65">
        <v>302670000</v>
      </c>
      <c r="H4" s="66">
        <v>287536500</v>
      </c>
      <c r="I4" s="66">
        <v>242136000</v>
      </c>
      <c r="J4" s="42">
        <v>2300</v>
      </c>
      <c r="K4" s="5">
        <f t="shared" ref="K4:K6" si="0">F4*J4</f>
        <v>85083900</v>
      </c>
      <c r="L4" s="67">
        <v>39</v>
      </c>
      <c r="M4" s="11">
        <f>K4*L4%</f>
        <v>33182721</v>
      </c>
      <c r="N4" s="2"/>
    </row>
    <row r="5" spans="2:14" x14ac:dyDescent="0.25">
      <c r="B5" s="18" t="s">
        <v>37</v>
      </c>
      <c r="C5" s="16" t="s">
        <v>51</v>
      </c>
      <c r="D5" s="16">
        <v>28</v>
      </c>
      <c r="E5" s="39">
        <v>33741</v>
      </c>
      <c r="F5" s="64">
        <v>37115</v>
      </c>
      <c r="G5" s="65">
        <v>303669000</v>
      </c>
      <c r="H5" s="66">
        <v>288485550</v>
      </c>
      <c r="I5" s="66">
        <v>242935200</v>
      </c>
      <c r="J5" s="42">
        <v>2300</v>
      </c>
      <c r="K5" s="5">
        <f t="shared" si="0"/>
        <v>85364500</v>
      </c>
      <c r="L5" s="67">
        <v>34</v>
      </c>
      <c r="M5" s="11">
        <f>K5*L5%</f>
        <v>29023930.000000004</v>
      </c>
      <c r="N5" s="2"/>
    </row>
    <row r="6" spans="2:14" x14ac:dyDescent="0.25">
      <c r="B6" s="18" t="s">
        <v>50</v>
      </c>
      <c r="C6" s="16" t="s">
        <v>52</v>
      </c>
      <c r="D6" s="16">
        <v>21</v>
      </c>
      <c r="E6" s="39">
        <v>25200</v>
      </c>
      <c r="F6" s="64">
        <v>27720</v>
      </c>
      <c r="G6" s="65">
        <v>226800000</v>
      </c>
      <c r="H6" s="66">
        <v>215460000</v>
      </c>
      <c r="I6" s="66">
        <v>181440000</v>
      </c>
      <c r="J6" s="42">
        <v>2300</v>
      </c>
      <c r="K6" s="5">
        <f t="shared" si="0"/>
        <v>63756000</v>
      </c>
      <c r="L6" s="67">
        <v>0</v>
      </c>
      <c r="M6" s="11">
        <f>K6*L6%</f>
        <v>0</v>
      </c>
    </row>
    <row r="7" spans="2:14" x14ac:dyDescent="0.25">
      <c r="B7" s="24" t="s">
        <v>2</v>
      </c>
      <c r="C7" s="25"/>
      <c r="D7" s="6">
        <f>SUM(D3:D6)</f>
        <v>105</v>
      </c>
      <c r="E7" s="9">
        <f>SUM(E3:E6)</f>
        <v>126367</v>
      </c>
      <c r="F7" s="9">
        <f>SUM(F3:F6)</f>
        <v>139004</v>
      </c>
      <c r="G7" s="7">
        <f>SUM(G3:G6)</f>
        <v>1137303000</v>
      </c>
      <c r="H7" s="8">
        <f>SUM(H3:H6)</f>
        <v>1080437850</v>
      </c>
      <c r="I7" s="8">
        <f>SUM(I3:I6)</f>
        <v>909842400</v>
      </c>
      <c r="J7" s="41"/>
      <c r="K7" s="10">
        <f>SUM(K3:K6)</f>
        <v>319709200</v>
      </c>
      <c r="M7" s="68">
        <f>SUM(M3:M6)</f>
        <v>91278283</v>
      </c>
      <c r="N7" s="2"/>
    </row>
    <row r="8" spans="2:14" x14ac:dyDescent="0.25">
      <c r="B8" s="12"/>
      <c r="C8" s="12"/>
      <c r="D8" s="12"/>
      <c r="E8" s="12"/>
      <c r="F8" s="12"/>
      <c r="G8" s="12"/>
      <c r="H8" s="12"/>
      <c r="I8" s="12"/>
      <c r="J8" s="41"/>
      <c r="K8" s="5"/>
    </row>
    <row r="9" spans="2:14" x14ac:dyDescent="0.25">
      <c r="B9" s="12"/>
      <c r="C9" s="12"/>
      <c r="D9" s="12"/>
      <c r="E9" s="12"/>
      <c r="F9" s="12"/>
      <c r="G9" s="12"/>
      <c r="H9" s="12"/>
      <c r="I9" s="12"/>
      <c r="J9" s="41"/>
      <c r="K9" s="47"/>
    </row>
    <row r="10" spans="2:14" x14ac:dyDescent="0.25">
      <c r="J10" s="41"/>
      <c r="K10" s="41"/>
    </row>
    <row r="11" spans="2:14" x14ac:dyDescent="0.25">
      <c r="J11" s="41"/>
      <c r="K11" s="41">
        <f>K3+K5</f>
        <v>170869300</v>
      </c>
    </row>
    <row r="12" spans="2:14" x14ac:dyDescent="0.25">
      <c r="K12">
        <f>K4</f>
        <v>85083900</v>
      </c>
    </row>
    <row r="13" spans="2:14" x14ac:dyDescent="0.25">
      <c r="F13" t="s">
        <v>7</v>
      </c>
      <c r="G13" s="1">
        <f>F4</f>
        <v>36993</v>
      </c>
      <c r="K13">
        <f>K6</f>
        <v>63756000</v>
      </c>
    </row>
    <row r="14" spans="2:14" x14ac:dyDescent="0.25">
      <c r="F14" t="s">
        <v>53</v>
      </c>
      <c r="G14" s="1">
        <f>F3+F5</f>
        <v>74291</v>
      </c>
    </row>
    <row r="15" spans="2:14" x14ac:dyDescent="0.25">
      <c r="F15" t="s">
        <v>50</v>
      </c>
      <c r="G15" s="1">
        <f>F6</f>
        <v>27720</v>
      </c>
    </row>
    <row r="16" spans="2:14" x14ac:dyDescent="0.25">
      <c r="G16" s="1">
        <f>SUM(G13:G15)</f>
        <v>139004</v>
      </c>
    </row>
  </sheetData>
  <mergeCells count="1">
    <mergeCell ref="B7:C7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7F525-CA40-4F07-9D9D-B21E96B50D60}">
  <dimension ref="A2:J94"/>
  <sheetViews>
    <sheetView topLeftCell="A19" zoomScale="115" zoomScaleNormal="115" workbookViewId="0">
      <selection activeCell="J62" sqref="J62"/>
    </sheetView>
  </sheetViews>
  <sheetFormatPr defaultRowHeight="15" x14ac:dyDescent="0.25"/>
  <sheetData>
    <row r="2" spans="1:10" x14ac:dyDescent="0.25">
      <c r="A2" s="44" t="s">
        <v>18</v>
      </c>
      <c r="C2" t="s">
        <v>20</v>
      </c>
      <c r="E2" t="s">
        <v>21</v>
      </c>
      <c r="G2" t="s">
        <v>22</v>
      </c>
    </row>
    <row r="3" spans="1:10" x14ac:dyDescent="0.25">
      <c r="A3" t="s">
        <v>19</v>
      </c>
      <c r="B3">
        <v>1</v>
      </c>
      <c r="C3">
        <v>96.85</v>
      </c>
      <c r="D3" s="1">
        <f>C3*10.764</f>
        <v>1042.4933999999998</v>
      </c>
      <c r="E3">
        <v>9.0500000000000007</v>
      </c>
      <c r="F3" s="1">
        <f t="shared" ref="D3:F6" si="0">E3*10.764</f>
        <v>97.414200000000008</v>
      </c>
      <c r="G3">
        <v>22.11</v>
      </c>
      <c r="H3" s="1">
        <f t="shared" ref="H3" si="1">G3*10.764</f>
        <v>237.99203999999997</v>
      </c>
      <c r="I3" s="1">
        <f>H3*40%</f>
        <v>95.196815999999998</v>
      </c>
      <c r="J3" s="1">
        <f>D3+F3+I3</f>
        <v>1235.1044159999997</v>
      </c>
    </row>
    <row r="4" spans="1:10" x14ac:dyDescent="0.25">
      <c r="B4">
        <v>2</v>
      </c>
      <c r="C4">
        <v>96.85</v>
      </c>
      <c r="D4" s="1">
        <f t="shared" si="0"/>
        <v>1042.4933999999998</v>
      </c>
      <c r="E4">
        <v>11.75</v>
      </c>
      <c r="F4" s="1">
        <f t="shared" si="0"/>
        <v>126.47699999999999</v>
      </c>
      <c r="G4">
        <v>0</v>
      </c>
      <c r="H4" s="1">
        <f t="shared" ref="H4" si="2">G4*10.764</f>
        <v>0</v>
      </c>
      <c r="I4" s="1">
        <f t="shared" ref="I4:I6" si="3">H4*40%</f>
        <v>0</v>
      </c>
      <c r="J4" s="1">
        <f t="shared" ref="J4:J6" si="4">D4+F4+I4</f>
        <v>1168.9703999999999</v>
      </c>
    </row>
    <row r="5" spans="1:10" x14ac:dyDescent="0.25">
      <c r="B5">
        <v>3</v>
      </c>
      <c r="C5">
        <v>104.22</v>
      </c>
      <c r="D5" s="1">
        <f t="shared" si="0"/>
        <v>1121.8240799999999</v>
      </c>
      <c r="E5">
        <v>14.19</v>
      </c>
      <c r="F5" s="1">
        <f t="shared" si="0"/>
        <v>152.74115999999998</v>
      </c>
      <c r="G5">
        <v>0</v>
      </c>
      <c r="H5" s="1">
        <f t="shared" ref="H5" si="5">G5*10.764</f>
        <v>0</v>
      </c>
      <c r="I5" s="1">
        <f t="shared" si="3"/>
        <v>0</v>
      </c>
      <c r="J5" s="1">
        <f t="shared" si="4"/>
        <v>1274.5652399999999</v>
      </c>
    </row>
    <row r="6" spans="1:10" x14ac:dyDescent="0.25">
      <c r="B6">
        <v>4</v>
      </c>
      <c r="C6">
        <v>104.22</v>
      </c>
      <c r="D6" s="1">
        <f t="shared" si="0"/>
        <v>1121.8240799999999</v>
      </c>
      <c r="E6">
        <v>11.5</v>
      </c>
      <c r="F6" s="1">
        <f t="shared" si="0"/>
        <v>123.78599999999999</v>
      </c>
      <c r="G6">
        <v>22.11</v>
      </c>
      <c r="H6" s="1">
        <f t="shared" ref="H6" si="6">G6*10.764</f>
        <v>237.99203999999997</v>
      </c>
      <c r="I6" s="1">
        <f t="shared" si="3"/>
        <v>95.196815999999998</v>
      </c>
      <c r="J6" s="1">
        <f t="shared" si="4"/>
        <v>1340.8068959999998</v>
      </c>
    </row>
    <row r="8" spans="1:10" x14ac:dyDescent="0.25">
      <c r="A8" t="s">
        <v>23</v>
      </c>
    </row>
    <row r="9" spans="1:10" x14ac:dyDescent="0.25">
      <c r="B9">
        <v>1</v>
      </c>
      <c r="C9">
        <v>96.85</v>
      </c>
      <c r="D9" s="1">
        <f>C9*10.764</f>
        <v>1042.4933999999998</v>
      </c>
      <c r="E9">
        <v>9.0500000000000007</v>
      </c>
      <c r="F9" s="1">
        <f t="shared" ref="F9" si="7">E9*10.764</f>
        <v>97.414200000000008</v>
      </c>
      <c r="G9">
        <v>0</v>
      </c>
      <c r="H9" s="1">
        <v>0</v>
      </c>
      <c r="I9" s="1"/>
      <c r="J9" s="1">
        <f t="shared" ref="J9:J12" si="8">D9+F9</f>
        <v>1139.9075999999998</v>
      </c>
    </row>
    <row r="10" spans="1:10" x14ac:dyDescent="0.25">
      <c r="B10">
        <v>2</v>
      </c>
      <c r="C10">
        <v>96.85</v>
      </c>
      <c r="D10" s="1">
        <f t="shared" ref="D10" si="9">C10*10.764</f>
        <v>1042.4933999999998</v>
      </c>
      <c r="E10">
        <v>11.75</v>
      </c>
      <c r="F10" s="1">
        <f t="shared" ref="F10" si="10">E10*10.764</f>
        <v>126.47699999999999</v>
      </c>
      <c r="G10">
        <v>0</v>
      </c>
      <c r="H10" s="1">
        <f t="shared" ref="H10:H11" si="11">G10*10.764</f>
        <v>0</v>
      </c>
      <c r="I10" s="1"/>
      <c r="J10" s="1">
        <f t="shared" si="8"/>
        <v>1168.9703999999999</v>
      </c>
    </row>
    <row r="11" spans="1:10" x14ac:dyDescent="0.25">
      <c r="B11">
        <v>3</v>
      </c>
      <c r="C11">
        <v>104.22</v>
      </c>
      <c r="D11" s="1">
        <f t="shared" ref="D11" si="12">C11*10.764</f>
        <v>1121.8240799999999</v>
      </c>
      <c r="E11">
        <v>14.19</v>
      </c>
      <c r="F11" s="1">
        <f t="shared" ref="F11" si="13">E11*10.764</f>
        <v>152.74115999999998</v>
      </c>
      <c r="G11">
        <v>0</v>
      </c>
      <c r="H11" s="1">
        <f t="shared" si="11"/>
        <v>0</v>
      </c>
      <c r="I11" s="1"/>
      <c r="J11" s="1">
        <f t="shared" si="8"/>
        <v>1274.5652399999999</v>
      </c>
    </row>
    <row r="12" spans="1:10" x14ac:dyDescent="0.25">
      <c r="B12">
        <v>4</v>
      </c>
      <c r="C12">
        <v>104.22</v>
      </c>
      <c r="D12" s="1">
        <f t="shared" ref="D12" si="14">C12*10.764</f>
        <v>1121.8240799999999</v>
      </c>
      <c r="E12">
        <v>11.5</v>
      </c>
      <c r="F12" s="1">
        <f t="shared" ref="F12" si="15">E12*10.764</f>
        <v>123.78599999999999</v>
      </c>
      <c r="G12">
        <v>0</v>
      </c>
      <c r="H12" s="1">
        <v>0</v>
      </c>
      <c r="I12" s="1"/>
      <c r="J12" s="1">
        <f t="shared" si="8"/>
        <v>1245.6100799999999</v>
      </c>
    </row>
    <row r="28" spans="1:10" x14ac:dyDescent="0.25">
      <c r="A28" s="44" t="s">
        <v>24</v>
      </c>
      <c r="C28" t="s">
        <v>20</v>
      </c>
      <c r="E28" t="s">
        <v>21</v>
      </c>
      <c r="G28" t="s">
        <v>22</v>
      </c>
    </row>
    <row r="29" spans="1:10" x14ac:dyDescent="0.25">
      <c r="A29" t="s">
        <v>19</v>
      </c>
      <c r="B29">
        <v>1</v>
      </c>
      <c r="C29">
        <v>96.45</v>
      </c>
      <c r="D29" s="1">
        <f>C29*10.764</f>
        <v>1038.1877999999999</v>
      </c>
      <c r="E29">
        <v>9.06</v>
      </c>
      <c r="F29" s="1">
        <f t="shared" ref="F29" si="16">E29*10.764</f>
        <v>97.521839999999997</v>
      </c>
      <c r="G29">
        <v>22.11</v>
      </c>
      <c r="H29" s="1">
        <f t="shared" ref="H29:H32" si="17">G29*10.764</f>
        <v>237.99203999999997</v>
      </c>
      <c r="I29" s="1">
        <f t="shared" ref="I29:I32" si="18">H29*40%</f>
        <v>95.196815999999998</v>
      </c>
      <c r="J29" s="1">
        <f t="shared" ref="J29:J32" si="19">D29+F29+I29</f>
        <v>1230.9064559999999</v>
      </c>
    </row>
    <row r="30" spans="1:10" x14ac:dyDescent="0.25">
      <c r="B30">
        <v>2</v>
      </c>
      <c r="C30">
        <v>96.45</v>
      </c>
      <c r="D30" s="1">
        <f t="shared" ref="D30" si="20">C30*10.764</f>
        <v>1038.1877999999999</v>
      </c>
      <c r="E30">
        <v>9.06</v>
      </c>
      <c r="F30" s="1">
        <f t="shared" ref="F30" si="21">E30*10.764</f>
        <v>97.521839999999997</v>
      </c>
      <c r="G30">
        <v>22.11</v>
      </c>
      <c r="H30" s="1">
        <f t="shared" si="17"/>
        <v>237.99203999999997</v>
      </c>
      <c r="I30" s="1">
        <f t="shared" si="18"/>
        <v>95.196815999999998</v>
      </c>
      <c r="J30" s="1">
        <f t="shared" si="19"/>
        <v>1230.9064559999999</v>
      </c>
    </row>
    <row r="31" spans="1:10" x14ac:dyDescent="0.25">
      <c r="B31">
        <v>3</v>
      </c>
      <c r="C31">
        <v>103.6</v>
      </c>
      <c r="D31" s="1">
        <f t="shared" ref="D31" si="22">C31*10.764</f>
        <v>1115.1503999999998</v>
      </c>
      <c r="E31">
        <v>11.5</v>
      </c>
      <c r="F31" s="1">
        <f t="shared" ref="F31" si="23">E31*10.764</f>
        <v>123.78599999999999</v>
      </c>
      <c r="G31">
        <v>22.11</v>
      </c>
      <c r="H31" s="1">
        <f t="shared" si="17"/>
        <v>237.99203999999997</v>
      </c>
      <c r="I31" s="1">
        <f t="shared" si="18"/>
        <v>95.196815999999998</v>
      </c>
      <c r="J31" s="1">
        <f t="shared" si="19"/>
        <v>1334.1332159999997</v>
      </c>
    </row>
    <row r="32" spans="1:10" x14ac:dyDescent="0.25">
      <c r="B32">
        <v>4</v>
      </c>
      <c r="C32">
        <v>103.6</v>
      </c>
      <c r="D32" s="1">
        <f t="shared" ref="D32" si="24">C32*10.764</f>
        <v>1115.1503999999998</v>
      </c>
      <c r="E32">
        <v>11.5</v>
      </c>
      <c r="F32" s="1">
        <f t="shared" ref="F32" si="25">E32*10.764</f>
        <v>123.78599999999999</v>
      </c>
      <c r="G32">
        <v>22.11</v>
      </c>
      <c r="H32" s="1">
        <f t="shared" si="17"/>
        <v>237.99203999999997</v>
      </c>
      <c r="I32" s="1">
        <f t="shared" si="18"/>
        <v>95.196815999999998</v>
      </c>
      <c r="J32" s="1">
        <f t="shared" si="19"/>
        <v>1334.1332159999997</v>
      </c>
    </row>
    <row r="34" spans="1:10" x14ac:dyDescent="0.25">
      <c r="A34" t="s">
        <v>23</v>
      </c>
    </row>
    <row r="35" spans="1:10" x14ac:dyDescent="0.25">
      <c r="B35">
        <v>1</v>
      </c>
      <c r="C35">
        <v>96.45</v>
      </c>
      <c r="D35" s="1">
        <f>C35*10.764</f>
        <v>1038.1877999999999</v>
      </c>
      <c r="E35">
        <v>9.06</v>
      </c>
      <c r="F35" s="1">
        <f t="shared" ref="F35" si="26">E35*10.764</f>
        <v>97.521839999999997</v>
      </c>
      <c r="G35">
        <v>0</v>
      </c>
      <c r="H35" s="1">
        <v>0</v>
      </c>
      <c r="I35" s="1"/>
      <c r="J35" s="1">
        <f t="shared" ref="J35:J38" si="27">D35+F35</f>
        <v>1135.70964</v>
      </c>
    </row>
    <row r="36" spans="1:10" x14ac:dyDescent="0.25">
      <c r="B36">
        <v>2</v>
      </c>
      <c r="C36">
        <v>96.45</v>
      </c>
      <c r="D36" s="1">
        <f t="shared" ref="D36" si="28">C36*10.764</f>
        <v>1038.1877999999999</v>
      </c>
      <c r="E36">
        <v>9.06</v>
      </c>
      <c r="F36" s="1">
        <f t="shared" ref="F36" si="29">E36*10.764</f>
        <v>97.521839999999997</v>
      </c>
      <c r="G36">
        <v>0</v>
      </c>
      <c r="H36" s="1">
        <f t="shared" ref="H36:H37" si="30">G36*10.764</f>
        <v>0</v>
      </c>
      <c r="I36" s="1"/>
      <c r="J36" s="1">
        <f t="shared" si="27"/>
        <v>1135.70964</v>
      </c>
    </row>
    <row r="37" spans="1:10" x14ac:dyDescent="0.25">
      <c r="B37">
        <v>3</v>
      </c>
      <c r="C37">
        <v>103.6</v>
      </c>
      <c r="D37" s="1">
        <f t="shared" ref="D37" si="31">C37*10.764</f>
        <v>1115.1503999999998</v>
      </c>
      <c r="E37">
        <v>11.5</v>
      </c>
      <c r="F37" s="1">
        <f t="shared" ref="F37" si="32">E37*10.764</f>
        <v>123.78599999999999</v>
      </c>
      <c r="G37">
        <v>0</v>
      </c>
      <c r="H37" s="1">
        <f t="shared" si="30"/>
        <v>0</v>
      </c>
      <c r="I37" s="1"/>
      <c r="J37" s="1">
        <f t="shared" si="27"/>
        <v>1238.9363999999998</v>
      </c>
    </row>
    <row r="38" spans="1:10" x14ac:dyDescent="0.25">
      <c r="B38">
        <v>4</v>
      </c>
      <c r="C38">
        <v>103.6</v>
      </c>
      <c r="D38" s="1">
        <f t="shared" ref="D38" si="33">C38*10.764</f>
        <v>1115.1503999999998</v>
      </c>
      <c r="E38">
        <v>11.5</v>
      </c>
      <c r="F38" s="1">
        <f t="shared" ref="F38" si="34">E38*10.764</f>
        <v>123.78599999999999</v>
      </c>
      <c r="G38">
        <v>0</v>
      </c>
      <c r="H38" s="1">
        <v>0</v>
      </c>
      <c r="I38" s="1"/>
      <c r="J38" s="1">
        <f t="shared" si="27"/>
        <v>1238.9363999999998</v>
      </c>
    </row>
    <row r="58" spans="1:10" x14ac:dyDescent="0.25">
      <c r="A58" s="44" t="s">
        <v>33</v>
      </c>
      <c r="C58" t="s">
        <v>20</v>
      </c>
      <c r="E58" t="s">
        <v>21</v>
      </c>
      <c r="G58" t="s">
        <v>22</v>
      </c>
    </row>
    <row r="59" spans="1:10" x14ac:dyDescent="0.25">
      <c r="A59" t="s">
        <v>19</v>
      </c>
      <c r="B59">
        <v>1</v>
      </c>
      <c r="C59">
        <v>95.39</v>
      </c>
      <c r="D59" s="1">
        <f>C59*10.764</f>
        <v>1026.7779599999999</v>
      </c>
      <c r="E59">
        <v>12.11</v>
      </c>
      <c r="F59" s="1">
        <f t="shared" ref="F59" si="35">E59*10.764</f>
        <v>130.35203999999999</v>
      </c>
      <c r="G59">
        <v>0</v>
      </c>
      <c r="H59" s="1">
        <f t="shared" ref="H59:H62" si="36">G59*10.764</f>
        <v>0</v>
      </c>
      <c r="I59" s="1">
        <f t="shared" ref="I59:I62" si="37">H59*40%</f>
        <v>0</v>
      </c>
      <c r="J59" s="1">
        <f t="shared" ref="J59:J62" si="38">D59+F59+I59</f>
        <v>1157.1299999999999</v>
      </c>
    </row>
    <row r="60" spans="1:10" x14ac:dyDescent="0.25">
      <c r="B60">
        <v>2</v>
      </c>
      <c r="C60">
        <v>93.58</v>
      </c>
      <c r="D60" s="1">
        <f t="shared" ref="D60" si="39">C60*10.764</f>
        <v>1007.2951199999999</v>
      </c>
      <c r="E60">
        <v>8.56</v>
      </c>
      <c r="F60" s="1">
        <f t="shared" ref="F60" si="40">E60*10.764</f>
        <v>92.139840000000007</v>
      </c>
      <c r="G60">
        <v>22.11</v>
      </c>
      <c r="H60" s="1">
        <f t="shared" si="36"/>
        <v>237.99203999999997</v>
      </c>
      <c r="I60" s="1">
        <f t="shared" si="37"/>
        <v>95.196815999999998</v>
      </c>
      <c r="J60" s="1">
        <f t="shared" si="38"/>
        <v>1194.6317759999997</v>
      </c>
    </row>
    <row r="61" spans="1:10" x14ac:dyDescent="0.25">
      <c r="B61">
        <v>3</v>
      </c>
      <c r="C61">
        <v>104.22</v>
      </c>
      <c r="D61" s="1">
        <f t="shared" ref="D61" si="41">C61*10.764</f>
        <v>1121.8240799999999</v>
      </c>
      <c r="E61">
        <v>11.5</v>
      </c>
      <c r="F61" s="1">
        <f t="shared" ref="F61" si="42">E61*10.764</f>
        <v>123.78599999999999</v>
      </c>
      <c r="G61">
        <v>22.11</v>
      </c>
      <c r="H61" s="1">
        <f t="shared" si="36"/>
        <v>237.99203999999997</v>
      </c>
      <c r="I61" s="1">
        <f t="shared" si="37"/>
        <v>95.196815999999998</v>
      </c>
      <c r="J61" s="1">
        <f t="shared" si="38"/>
        <v>1340.8068959999998</v>
      </c>
    </row>
    <row r="62" spans="1:10" x14ac:dyDescent="0.25">
      <c r="B62">
        <v>4</v>
      </c>
      <c r="C62">
        <v>104.22</v>
      </c>
      <c r="D62" s="1">
        <f t="shared" ref="D62" si="43">C62*10.764</f>
        <v>1121.8240799999999</v>
      </c>
      <c r="E62">
        <v>15.71</v>
      </c>
      <c r="F62" s="1">
        <f t="shared" ref="F62" si="44">E62*10.764</f>
        <v>169.10244</v>
      </c>
      <c r="G62">
        <v>0</v>
      </c>
      <c r="H62" s="1">
        <f t="shared" si="36"/>
        <v>0</v>
      </c>
      <c r="I62" s="1">
        <f t="shared" si="37"/>
        <v>0</v>
      </c>
      <c r="J62" s="1">
        <f t="shared" si="38"/>
        <v>1290.92652</v>
      </c>
    </row>
    <row r="64" spans="1:10" x14ac:dyDescent="0.25">
      <c r="A64" t="s">
        <v>23</v>
      </c>
    </row>
    <row r="65" spans="2:10" x14ac:dyDescent="0.25">
      <c r="B65">
        <v>1</v>
      </c>
      <c r="C65">
        <v>95.39</v>
      </c>
      <c r="D65" s="1">
        <f>C65*10.764</f>
        <v>1026.7779599999999</v>
      </c>
      <c r="E65">
        <v>12.11</v>
      </c>
      <c r="F65" s="1">
        <f t="shared" ref="F65" si="45">E65*10.764</f>
        <v>130.35203999999999</v>
      </c>
      <c r="G65">
        <v>0</v>
      </c>
      <c r="H65" s="1">
        <v>0</v>
      </c>
      <c r="I65" s="1"/>
      <c r="J65" s="1">
        <f t="shared" ref="J65:J68" si="46">D65+F65</f>
        <v>1157.1299999999999</v>
      </c>
    </row>
    <row r="66" spans="2:10" x14ac:dyDescent="0.25">
      <c r="B66">
        <v>2</v>
      </c>
      <c r="C66">
        <v>93.58</v>
      </c>
      <c r="D66" s="1">
        <f t="shared" ref="D66" si="47">C66*10.764</f>
        <v>1007.2951199999999</v>
      </c>
      <c r="E66">
        <v>8.56</v>
      </c>
      <c r="F66" s="1">
        <f t="shared" ref="F66" si="48">E66*10.764</f>
        <v>92.139840000000007</v>
      </c>
      <c r="G66">
        <v>0</v>
      </c>
      <c r="H66" s="1">
        <f t="shared" ref="H66:H67" si="49">G66*10.764</f>
        <v>0</v>
      </c>
      <c r="I66" s="1"/>
      <c r="J66" s="1">
        <f t="shared" si="46"/>
        <v>1099.4349599999998</v>
      </c>
    </row>
    <row r="67" spans="2:10" x14ac:dyDescent="0.25">
      <c r="B67">
        <v>3</v>
      </c>
      <c r="C67">
        <v>104.22</v>
      </c>
      <c r="D67" s="1">
        <f t="shared" ref="D67" si="50">C67*10.764</f>
        <v>1121.8240799999999</v>
      </c>
      <c r="E67">
        <v>11.5</v>
      </c>
      <c r="F67" s="1">
        <f t="shared" ref="F67" si="51">E67*10.764</f>
        <v>123.78599999999999</v>
      </c>
      <c r="G67">
        <v>0</v>
      </c>
      <c r="H67" s="1">
        <f t="shared" si="49"/>
        <v>0</v>
      </c>
      <c r="I67" s="1"/>
      <c r="J67" s="1">
        <f t="shared" si="46"/>
        <v>1245.6100799999999</v>
      </c>
    </row>
    <row r="68" spans="2:10" x14ac:dyDescent="0.25">
      <c r="B68">
        <v>4</v>
      </c>
      <c r="C68">
        <v>104.22</v>
      </c>
      <c r="D68" s="1">
        <f t="shared" ref="D68" si="52">C68*10.764</f>
        <v>1121.8240799999999</v>
      </c>
      <c r="E68">
        <v>15.71</v>
      </c>
      <c r="F68" s="1">
        <f t="shared" ref="F68" si="53">E68*10.764</f>
        <v>169.10244</v>
      </c>
      <c r="G68">
        <v>0</v>
      </c>
      <c r="H68" s="1">
        <v>0</v>
      </c>
      <c r="I68" s="1"/>
      <c r="J68" s="1">
        <f t="shared" si="46"/>
        <v>1290.92652</v>
      </c>
    </row>
    <row r="84" spans="1:10" x14ac:dyDescent="0.25">
      <c r="A84" s="44" t="s">
        <v>34</v>
      </c>
      <c r="C84" t="s">
        <v>20</v>
      </c>
      <c r="E84" t="s">
        <v>21</v>
      </c>
      <c r="G84" t="s">
        <v>22</v>
      </c>
    </row>
    <row r="85" spans="1:10" x14ac:dyDescent="0.25">
      <c r="A85" t="s">
        <v>35</v>
      </c>
      <c r="B85">
        <v>1</v>
      </c>
      <c r="C85">
        <v>105.38</v>
      </c>
      <c r="D85" s="1">
        <f>C85*10.764</f>
        <v>1134.3103199999998</v>
      </c>
      <c r="E85">
        <v>9.4600000000000009</v>
      </c>
      <c r="F85" s="1">
        <f t="shared" ref="F85:F87" si="54">E85*10.764</f>
        <v>101.82744000000001</v>
      </c>
      <c r="G85">
        <v>0</v>
      </c>
      <c r="H85" s="1">
        <f t="shared" ref="H85:H87" si="55">G85*10.764</f>
        <v>0</v>
      </c>
      <c r="I85" s="1"/>
      <c r="J85" s="1">
        <f>D85+F85</f>
        <v>1236.1377599999998</v>
      </c>
    </row>
    <row r="86" spans="1:10" x14ac:dyDescent="0.25">
      <c r="B86">
        <v>2</v>
      </c>
      <c r="C86">
        <v>98.39</v>
      </c>
      <c r="D86" s="1">
        <f t="shared" ref="D86:D87" si="56">C86*10.764</f>
        <v>1059.06996</v>
      </c>
      <c r="E86">
        <v>8.34</v>
      </c>
      <c r="F86" s="1">
        <f t="shared" si="54"/>
        <v>89.771759999999986</v>
      </c>
      <c r="G86">
        <v>0</v>
      </c>
      <c r="H86" s="1">
        <f t="shared" si="55"/>
        <v>0</v>
      </c>
      <c r="I86" s="1"/>
      <c r="J86" s="1">
        <f>D86+F86</f>
        <v>1148.8417200000001</v>
      </c>
    </row>
    <row r="87" spans="1:10" x14ac:dyDescent="0.25">
      <c r="B87">
        <v>3</v>
      </c>
      <c r="C87">
        <v>103.41</v>
      </c>
      <c r="D87" s="1">
        <f t="shared" si="56"/>
        <v>1113.1052399999999</v>
      </c>
      <c r="E87">
        <v>9.4600000000000009</v>
      </c>
      <c r="F87" s="1">
        <f t="shared" si="54"/>
        <v>101.82744000000001</v>
      </c>
      <c r="G87">
        <v>0</v>
      </c>
      <c r="H87" s="1">
        <f t="shared" si="55"/>
        <v>0</v>
      </c>
      <c r="I87" s="1"/>
      <c r="J87" s="1">
        <f>D87+F87</f>
        <v>1214.9326799999999</v>
      </c>
    </row>
    <row r="88" spans="1:10" x14ac:dyDescent="0.25">
      <c r="D88" s="1"/>
      <c r="F88" s="1"/>
      <c r="H88" s="1"/>
      <c r="I88" s="1"/>
      <c r="J88" s="1"/>
    </row>
    <row r="91" spans="1:10" x14ac:dyDescent="0.25">
      <c r="D91" s="1"/>
      <c r="F91" s="1"/>
      <c r="H91" s="1"/>
      <c r="I91" s="1"/>
      <c r="J91" s="1"/>
    </row>
    <row r="92" spans="1:10" x14ac:dyDescent="0.25">
      <c r="D92" s="1"/>
      <c r="F92" s="1"/>
      <c r="H92" s="1"/>
      <c r="I92" s="1"/>
      <c r="J92" s="1"/>
    </row>
    <row r="93" spans="1:10" x14ac:dyDescent="0.25">
      <c r="D93" s="1"/>
      <c r="F93" s="1"/>
      <c r="H93" s="1"/>
      <c r="I93" s="1"/>
      <c r="J93" s="1"/>
    </row>
    <row r="94" spans="1:10" x14ac:dyDescent="0.25">
      <c r="D94" s="1"/>
      <c r="F94" s="1"/>
      <c r="H94" s="1"/>
      <c r="I94" s="1"/>
      <c r="J94" s="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T7:AF62"/>
  <sheetViews>
    <sheetView topLeftCell="L40" zoomScale="115" zoomScaleNormal="115" workbookViewId="0">
      <selection activeCell="AC69" sqref="AC69"/>
    </sheetView>
  </sheetViews>
  <sheetFormatPr defaultRowHeight="15" x14ac:dyDescent="0.25"/>
  <sheetData>
    <row r="7" spans="28:32" ht="15.75" customHeight="1" x14ac:dyDescent="0.25"/>
    <row r="8" spans="28:32" ht="15.75" customHeight="1" x14ac:dyDescent="0.25"/>
    <row r="9" spans="28:32" ht="15.75" customHeight="1" x14ac:dyDescent="0.25"/>
    <row r="10" spans="28:32" ht="15.75" customHeight="1" x14ac:dyDescent="0.25"/>
    <row r="11" spans="28:32" ht="15.75" customHeight="1" x14ac:dyDescent="0.25">
      <c r="AB11">
        <v>1</v>
      </c>
      <c r="AC11" t="s">
        <v>17</v>
      </c>
      <c r="AD11">
        <v>96.85</v>
      </c>
      <c r="AE11" s="1">
        <f>AD11*10.764</f>
        <v>1042.4933999999998</v>
      </c>
      <c r="AF11" s="23">
        <v>14</v>
      </c>
    </row>
    <row r="12" spans="28:32" ht="15.75" customHeight="1" x14ac:dyDescent="0.25">
      <c r="AB12">
        <v>2</v>
      </c>
      <c r="AC12" t="s">
        <v>17</v>
      </c>
      <c r="AD12">
        <v>104.22</v>
      </c>
      <c r="AE12" s="1">
        <f>AD12*10.764</f>
        <v>1121.8240799999999</v>
      </c>
      <c r="AF12" s="23">
        <v>14</v>
      </c>
    </row>
    <row r="13" spans="28:32" x14ac:dyDescent="0.25">
      <c r="AF13" s="15">
        <f>SUM(AF11:AF12)</f>
        <v>28</v>
      </c>
    </row>
    <row r="14" spans="28:32" ht="20.25" customHeight="1" x14ac:dyDescent="0.25"/>
    <row r="15" spans="28:32" ht="16.5" customHeight="1" x14ac:dyDescent="0.25"/>
    <row r="20" spans="20:32" x14ac:dyDescent="0.25">
      <c r="T20" s="4"/>
    </row>
    <row r="21" spans="20:32" ht="19.5" customHeight="1" x14ac:dyDescent="0.25">
      <c r="T21" s="4"/>
    </row>
    <row r="22" spans="20:32" ht="17.25" customHeight="1" x14ac:dyDescent="0.25">
      <c r="T22" s="4"/>
    </row>
    <row r="23" spans="20:32" ht="15.75" thickBot="1" x14ac:dyDescent="0.3">
      <c r="T23" s="3"/>
    </row>
    <row r="24" spans="20:32" ht="15.75" customHeight="1" x14ac:dyDescent="0.25"/>
    <row r="25" spans="20:32" ht="15.75" customHeight="1" thickBot="1" x14ac:dyDescent="0.3"/>
    <row r="26" spans="20:32" ht="17.25" thickBot="1" x14ac:dyDescent="0.3">
      <c r="AB26" s="19">
        <v>1</v>
      </c>
      <c r="AC26" s="19" t="s">
        <v>16</v>
      </c>
      <c r="AD26" s="19">
        <v>96.45</v>
      </c>
      <c r="AE26" s="1">
        <f t="shared" ref="AE26:AE27" si="0">AD26*10.764</f>
        <v>1038.1877999999999</v>
      </c>
      <c r="AF26" s="21">
        <v>14</v>
      </c>
    </row>
    <row r="27" spans="20:32" ht="17.25" thickBot="1" x14ac:dyDescent="0.3">
      <c r="AB27" s="20">
        <v>2</v>
      </c>
      <c r="AC27" s="20" t="s">
        <v>16</v>
      </c>
      <c r="AD27" s="20">
        <v>103.6</v>
      </c>
      <c r="AE27" s="1">
        <f t="shared" si="0"/>
        <v>1115.1503999999998</v>
      </c>
      <c r="AF27" s="22">
        <v>14</v>
      </c>
    </row>
    <row r="28" spans="20:32" x14ac:dyDescent="0.25">
      <c r="AF28" s="15">
        <f>SUM(AF26:AF27)</f>
        <v>28</v>
      </c>
    </row>
    <row r="33" spans="28:32" ht="13.5" customHeight="1" x14ac:dyDescent="0.25"/>
    <row r="41" spans="28:32" ht="15.75" thickBot="1" x14ac:dyDescent="0.3"/>
    <row r="42" spans="28:32" ht="17.25" thickBot="1" x14ac:dyDescent="0.3">
      <c r="AB42" s="19">
        <v>1</v>
      </c>
      <c r="AC42" s="19" t="s">
        <v>16</v>
      </c>
      <c r="AD42" s="19">
        <v>93.58</v>
      </c>
      <c r="AE42" s="1">
        <f t="shared" ref="AE42:AE44" si="1">AD42*10.764</f>
        <v>1007.2951199999999</v>
      </c>
      <c r="AF42" s="21">
        <v>7</v>
      </c>
    </row>
    <row r="43" spans="28:32" ht="17.25" thickBot="1" x14ac:dyDescent="0.3">
      <c r="AB43" s="20">
        <v>2</v>
      </c>
      <c r="AC43" s="20" t="s">
        <v>16</v>
      </c>
      <c r="AD43" s="20">
        <v>104.22</v>
      </c>
      <c r="AE43" s="1">
        <f t="shared" si="1"/>
        <v>1121.8240799999999</v>
      </c>
      <c r="AF43" s="22">
        <v>14</v>
      </c>
    </row>
    <row r="44" spans="28:32" ht="17.25" thickBot="1" x14ac:dyDescent="0.3">
      <c r="AB44" s="19">
        <v>3</v>
      </c>
      <c r="AC44" s="19" t="s">
        <v>16</v>
      </c>
      <c r="AD44" s="19">
        <v>95.39</v>
      </c>
      <c r="AE44" s="1">
        <f t="shared" si="1"/>
        <v>1026.7779599999999</v>
      </c>
      <c r="AF44" s="21">
        <v>7</v>
      </c>
    </row>
    <row r="45" spans="28:32" x14ac:dyDescent="0.25">
      <c r="AF45" s="15">
        <f>SUM(AF42:AF44)</f>
        <v>28</v>
      </c>
    </row>
    <row r="58" spans="28:32" ht="15.75" thickBot="1" x14ac:dyDescent="0.3"/>
    <row r="59" spans="28:32" ht="17.25" thickBot="1" x14ac:dyDescent="0.3">
      <c r="AB59" s="19">
        <v>1</v>
      </c>
      <c r="AC59" s="19" t="s">
        <v>16</v>
      </c>
      <c r="AD59" s="19">
        <v>98.39</v>
      </c>
      <c r="AE59" s="1">
        <f t="shared" ref="AE59:AE61" si="2">AD59*10.764</f>
        <v>1059.06996</v>
      </c>
      <c r="AF59" s="21">
        <v>7</v>
      </c>
    </row>
    <row r="60" spans="28:32" ht="17.25" thickBot="1" x14ac:dyDescent="0.3">
      <c r="AB60" s="20">
        <v>2</v>
      </c>
      <c r="AC60" s="20" t="s">
        <v>16</v>
      </c>
      <c r="AD60" s="20">
        <v>103.41</v>
      </c>
      <c r="AE60" s="1">
        <f t="shared" si="2"/>
        <v>1113.1052399999999</v>
      </c>
      <c r="AF60" s="22">
        <v>7</v>
      </c>
    </row>
    <row r="61" spans="28:32" ht="17.25" thickBot="1" x14ac:dyDescent="0.3">
      <c r="AB61" s="19">
        <v>3</v>
      </c>
      <c r="AC61" s="19" t="s">
        <v>16</v>
      </c>
      <c r="AD61" s="19">
        <v>105.88</v>
      </c>
      <c r="AE61" s="1">
        <f t="shared" si="2"/>
        <v>1139.6923199999999</v>
      </c>
      <c r="AF61" s="21">
        <v>7</v>
      </c>
    </row>
    <row r="62" spans="28:32" x14ac:dyDescent="0.25">
      <c r="AF62" s="15">
        <f>SUM(AF59:AF61)</f>
        <v>21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4" workbookViewId="0">
      <selection activeCell="G22" sqref="G22:J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 - Wing</vt:lpstr>
      <vt:lpstr>B - Wing </vt:lpstr>
      <vt:lpstr>C - Wing </vt:lpstr>
      <vt:lpstr>D - Wing</vt:lpstr>
      <vt:lpstr>Total</vt:lpstr>
      <vt:lpstr>Typical</vt:lpstr>
      <vt:lpstr>RERA</vt:lpstr>
      <vt:lpstr>IGR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2024-02-19T10:22:59Z</dcterms:modified>
</cp:coreProperties>
</file>