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antri Our Homes - Andheri\"/>
    </mc:Choice>
  </mc:AlternateContent>
  <xr:revisionPtr revIDLastSave="0" documentId="13_ncr:1_{4F7B5917-D4F2-4781-BB0F-7BB64C9AF91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Wing A" sheetId="87" r:id="rId1"/>
    <sheet name="Wing B" sheetId="103" r:id="rId2"/>
    <sheet name="Total" sheetId="79" r:id="rId3"/>
    <sheet name="RERA" sheetId="80" r:id="rId4"/>
    <sheet name="Typical Floor" sheetId="85" r:id="rId5"/>
    <sheet name="IGR" sheetId="94" r:id="rId6"/>
    <sheet name="RR" sheetId="95" r:id="rId7"/>
  </sheets>
  <definedNames>
    <definedName name="_xlnm._FilterDatabase" localSheetId="0" hidden="1">'Wing A'!#REF!</definedName>
    <definedName name="_xlnm._FilterDatabase" localSheetId="1" hidden="1">'Wing B'!#REF!</definedName>
  </definedNames>
  <calcPr calcId="191029"/>
</workbook>
</file>

<file path=xl/calcChain.xml><?xml version="1.0" encoding="utf-8"?>
<calcChain xmlns="http://schemas.openxmlformats.org/spreadsheetml/2006/main">
  <c r="I15" i="103" l="1"/>
  <c r="J15" i="103" s="1"/>
  <c r="I14" i="103"/>
  <c r="J14" i="103" s="1"/>
  <c r="I13" i="103"/>
  <c r="J13" i="103" s="1"/>
  <c r="I12" i="103"/>
  <c r="J12" i="103" s="1"/>
  <c r="I11" i="103"/>
  <c r="J11" i="103" s="1"/>
  <c r="I10" i="103"/>
  <c r="J10" i="103" s="1"/>
  <c r="I9" i="103"/>
  <c r="J9" i="103" s="1"/>
  <c r="I8" i="103"/>
  <c r="J8" i="103" s="1"/>
  <c r="I7" i="103"/>
  <c r="J7" i="103" s="1"/>
  <c r="I6" i="103"/>
  <c r="J6" i="103" s="1"/>
  <c r="I5" i="103"/>
  <c r="J5" i="103" s="1"/>
  <c r="I4" i="103"/>
  <c r="J4" i="103" s="1"/>
  <c r="H31" i="103"/>
  <c r="I17" i="103"/>
  <c r="J17" i="103" s="1"/>
  <c r="I18" i="103"/>
  <c r="J18" i="103" s="1"/>
  <c r="I19" i="103"/>
  <c r="J19" i="103" s="1"/>
  <c r="I20" i="103"/>
  <c r="J20" i="103" s="1"/>
  <c r="I21" i="103"/>
  <c r="J21" i="103" s="1"/>
  <c r="I22" i="103"/>
  <c r="J22" i="103" s="1"/>
  <c r="I23" i="103"/>
  <c r="J23" i="103" s="1"/>
  <c r="I24" i="103"/>
  <c r="J24" i="103" s="1"/>
  <c r="I25" i="103"/>
  <c r="J25" i="103" s="1"/>
  <c r="I26" i="103"/>
  <c r="J26" i="103" s="1"/>
  <c r="I27" i="103"/>
  <c r="J27" i="103" s="1"/>
  <c r="I28" i="103"/>
  <c r="J28" i="103" s="1"/>
  <c r="I29" i="103"/>
  <c r="J29" i="103" s="1"/>
  <c r="I30" i="103"/>
  <c r="J30" i="103" s="1"/>
  <c r="H67" i="103"/>
  <c r="I67" i="103"/>
  <c r="J36" i="103"/>
  <c r="J37" i="103"/>
  <c r="J38" i="103"/>
  <c r="J39" i="103"/>
  <c r="J40" i="103"/>
  <c r="J41" i="103"/>
  <c r="J42" i="103"/>
  <c r="J43" i="103"/>
  <c r="J44" i="103"/>
  <c r="J45" i="103"/>
  <c r="J46" i="103"/>
  <c r="J47" i="103"/>
  <c r="J48" i="103"/>
  <c r="J49" i="103"/>
  <c r="J50" i="103"/>
  <c r="J51" i="103"/>
  <c r="J52" i="103"/>
  <c r="J53" i="103"/>
  <c r="J54" i="103"/>
  <c r="J55" i="103"/>
  <c r="J56" i="103"/>
  <c r="J57" i="103"/>
  <c r="J58" i="103"/>
  <c r="J59" i="103"/>
  <c r="J60" i="103"/>
  <c r="J61" i="103"/>
  <c r="J62" i="103"/>
  <c r="J63" i="103"/>
  <c r="J64" i="103"/>
  <c r="J65" i="103"/>
  <c r="J66" i="103"/>
  <c r="F59" i="103"/>
  <c r="G59" i="103"/>
  <c r="K59" i="103"/>
  <c r="F60" i="103"/>
  <c r="G60" i="103"/>
  <c r="K60" i="103"/>
  <c r="F61" i="103"/>
  <c r="K61" i="103"/>
  <c r="F62" i="103"/>
  <c r="K62" i="103"/>
  <c r="F63" i="103"/>
  <c r="K63" i="103"/>
  <c r="F64" i="103"/>
  <c r="K64" i="103"/>
  <c r="F65" i="103"/>
  <c r="K65" i="103"/>
  <c r="F66" i="103"/>
  <c r="K66" i="103"/>
  <c r="G35" i="103"/>
  <c r="G36" i="103" s="1"/>
  <c r="G37" i="103" s="1"/>
  <c r="G38" i="103" s="1"/>
  <c r="G39" i="103" s="1"/>
  <c r="G40" i="103" s="1"/>
  <c r="G41" i="103" s="1"/>
  <c r="G42" i="103" s="1"/>
  <c r="G43" i="103" s="1"/>
  <c r="G44" i="103" s="1"/>
  <c r="G45" i="103" s="1"/>
  <c r="G46" i="103" s="1"/>
  <c r="G47" i="103" s="1"/>
  <c r="G48" i="103" s="1"/>
  <c r="G49" i="103" s="1"/>
  <c r="G50" i="103" s="1"/>
  <c r="G51" i="103" s="1"/>
  <c r="G52" i="103" s="1"/>
  <c r="G53" i="103" s="1"/>
  <c r="G54" i="103" s="1"/>
  <c r="G55" i="103" s="1"/>
  <c r="G56" i="103" s="1"/>
  <c r="G57" i="103" s="1"/>
  <c r="G58" i="103" s="1"/>
  <c r="G19" i="103"/>
  <c r="G20" i="103" s="1"/>
  <c r="G21" i="103" s="1"/>
  <c r="G22" i="103" s="1"/>
  <c r="G23" i="103" s="1"/>
  <c r="G24" i="103" s="1"/>
  <c r="G25" i="103" s="1"/>
  <c r="G26" i="103" s="1"/>
  <c r="G27" i="103" s="1"/>
  <c r="G28" i="103" s="1"/>
  <c r="G29" i="103" s="1"/>
  <c r="G30" i="103" s="1"/>
  <c r="K18" i="103"/>
  <c r="K19" i="103"/>
  <c r="K20" i="103"/>
  <c r="K21" i="103"/>
  <c r="K22" i="103"/>
  <c r="K23" i="103"/>
  <c r="K24" i="103"/>
  <c r="K25" i="103"/>
  <c r="K26" i="103"/>
  <c r="K27" i="103"/>
  <c r="K28" i="103"/>
  <c r="K29" i="103"/>
  <c r="K30" i="103"/>
  <c r="E31" i="103"/>
  <c r="F31" i="103"/>
  <c r="R54" i="85"/>
  <c r="R53" i="85"/>
  <c r="R52" i="85"/>
  <c r="R51" i="85"/>
  <c r="R49" i="85"/>
  <c r="R48" i="85"/>
  <c r="R47" i="85"/>
  <c r="R46" i="85"/>
  <c r="R42" i="85"/>
  <c r="R43" i="85"/>
  <c r="R44" i="85"/>
  <c r="R41" i="85"/>
  <c r="F19" i="103"/>
  <c r="F20" i="103"/>
  <c r="F21" i="103"/>
  <c r="F22" i="103"/>
  <c r="F23" i="103"/>
  <c r="F24" i="103"/>
  <c r="F25" i="103"/>
  <c r="F26" i="103"/>
  <c r="F27" i="103"/>
  <c r="F28" i="103"/>
  <c r="F29" i="103"/>
  <c r="F30" i="103"/>
  <c r="E67" i="103"/>
  <c r="F58" i="103"/>
  <c r="K58" i="103" s="1"/>
  <c r="F57" i="103"/>
  <c r="K57" i="103" s="1"/>
  <c r="F56" i="103"/>
  <c r="K56" i="103" s="1"/>
  <c r="F55" i="103"/>
  <c r="K55" i="103" s="1"/>
  <c r="F54" i="103"/>
  <c r="K54" i="103" s="1"/>
  <c r="F53" i="103"/>
  <c r="K53" i="103" s="1"/>
  <c r="F52" i="103"/>
  <c r="K52" i="103" s="1"/>
  <c r="F51" i="103"/>
  <c r="K51" i="103" s="1"/>
  <c r="F50" i="103"/>
  <c r="K50" i="103" s="1"/>
  <c r="F49" i="103"/>
  <c r="K49" i="103" s="1"/>
  <c r="F48" i="103"/>
  <c r="K48" i="103" s="1"/>
  <c r="F47" i="103"/>
  <c r="K47" i="103" s="1"/>
  <c r="F46" i="103"/>
  <c r="K46" i="103" s="1"/>
  <c r="F45" i="103"/>
  <c r="K45" i="103" s="1"/>
  <c r="F44" i="103"/>
  <c r="K44" i="103" s="1"/>
  <c r="F43" i="103"/>
  <c r="K43" i="103" s="1"/>
  <c r="F42" i="103"/>
  <c r="K42" i="103" s="1"/>
  <c r="F41" i="103"/>
  <c r="K41" i="103" s="1"/>
  <c r="F40" i="103"/>
  <c r="K40" i="103" s="1"/>
  <c r="F39" i="103"/>
  <c r="K39" i="103" s="1"/>
  <c r="F38" i="103"/>
  <c r="K38" i="103" s="1"/>
  <c r="F37" i="103"/>
  <c r="K37" i="103" s="1"/>
  <c r="F36" i="103"/>
  <c r="K36" i="103" s="1"/>
  <c r="F35" i="103"/>
  <c r="K35" i="103" s="1"/>
  <c r="F18" i="103"/>
  <c r="F17" i="103"/>
  <c r="K17" i="103" s="1"/>
  <c r="F16" i="103"/>
  <c r="K16" i="103" s="1"/>
  <c r="F15" i="103"/>
  <c r="K15" i="103" s="1"/>
  <c r="F14" i="103"/>
  <c r="K14" i="103" s="1"/>
  <c r="F13" i="103"/>
  <c r="K13" i="103" s="1"/>
  <c r="F12" i="103"/>
  <c r="K12" i="103" s="1"/>
  <c r="F11" i="103"/>
  <c r="K11" i="103" s="1"/>
  <c r="F10" i="103"/>
  <c r="K10" i="103" s="1"/>
  <c r="F9" i="103"/>
  <c r="K9" i="103" s="1"/>
  <c r="F8" i="103"/>
  <c r="K8" i="103" s="1"/>
  <c r="F7" i="103"/>
  <c r="K7" i="103" s="1"/>
  <c r="F6" i="103"/>
  <c r="K6" i="103" s="1"/>
  <c r="F5" i="103"/>
  <c r="K5" i="103" s="1"/>
  <c r="F4" i="103"/>
  <c r="K4" i="103" s="1"/>
  <c r="F3" i="103"/>
  <c r="K3" i="103" s="1"/>
  <c r="G58" i="87"/>
  <c r="E64" i="87"/>
  <c r="E23" i="87"/>
  <c r="F58" i="87"/>
  <c r="K58" i="87" s="1"/>
  <c r="F59" i="87"/>
  <c r="K59" i="87" s="1"/>
  <c r="F60" i="87"/>
  <c r="K60" i="87" s="1"/>
  <c r="F61" i="87"/>
  <c r="K61" i="87" s="1"/>
  <c r="F62" i="87"/>
  <c r="K62" i="87"/>
  <c r="F63" i="87"/>
  <c r="K63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31" i="87"/>
  <c r="K31" i="87" s="1"/>
  <c r="F32" i="87"/>
  <c r="K32" i="87" s="1"/>
  <c r="F33" i="87"/>
  <c r="K33" i="87" s="1"/>
  <c r="F34" i="87"/>
  <c r="K34" i="87" s="1"/>
  <c r="F35" i="87"/>
  <c r="K35" i="87" s="1"/>
  <c r="F30" i="87"/>
  <c r="K30" i="87" s="1"/>
  <c r="F29" i="87"/>
  <c r="K29" i="87" s="1"/>
  <c r="F28" i="87"/>
  <c r="K28" i="87" s="1"/>
  <c r="F27" i="87"/>
  <c r="K27" i="87" s="1"/>
  <c r="G4" i="87"/>
  <c r="H4" i="87" s="1"/>
  <c r="I4" i="87" s="1"/>
  <c r="I31" i="103" l="1"/>
  <c r="G61" i="103"/>
  <c r="I3" i="103"/>
  <c r="J3" i="103" s="1"/>
  <c r="K67" i="103"/>
  <c r="F67" i="103"/>
  <c r="K31" i="103"/>
  <c r="K64" i="87"/>
  <c r="F64" i="87"/>
  <c r="J4" i="87"/>
  <c r="G62" i="103" l="1"/>
  <c r="G63" i="103" l="1"/>
  <c r="G64" i="103" l="1"/>
  <c r="G65" i="103" l="1"/>
  <c r="G66" i="103" l="1"/>
  <c r="G17" i="103" l="1"/>
  <c r="H16" i="103"/>
  <c r="I16" i="103" s="1"/>
  <c r="J16" i="103" s="1"/>
  <c r="G18" i="103" l="1"/>
  <c r="J35" i="103" l="1"/>
  <c r="H58" i="87" l="1"/>
  <c r="I58" i="87" s="1"/>
  <c r="J58" i="87" s="1"/>
  <c r="G59" i="87"/>
  <c r="H59" i="87" l="1"/>
  <c r="I59" i="87" s="1"/>
  <c r="J59" i="87" s="1"/>
  <c r="G60" i="87"/>
  <c r="H60" i="87" l="1"/>
  <c r="I60" i="87" s="1"/>
  <c r="J60" i="87" s="1"/>
  <c r="G61" i="87"/>
  <c r="H61" i="87" l="1"/>
  <c r="I61" i="87" s="1"/>
  <c r="J61" i="87" s="1"/>
  <c r="G62" i="87"/>
  <c r="H62" i="87" l="1"/>
  <c r="I62" i="87" s="1"/>
  <c r="J62" i="87" s="1"/>
  <c r="G63" i="87"/>
  <c r="H63" i="87" s="1"/>
  <c r="I63" i="87" s="1"/>
  <c r="J63" i="87" s="1"/>
  <c r="F33" i="94" l="1"/>
  <c r="F32" i="94"/>
  <c r="L35" i="85"/>
  <c r="E19" i="85"/>
  <c r="F4" i="87"/>
  <c r="K4" i="87" s="1"/>
  <c r="F5" i="87"/>
  <c r="K5" i="87" s="1"/>
  <c r="F3" i="87"/>
  <c r="K3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6" i="87"/>
  <c r="E7" i="85"/>
  <c r="E8" i="85"/>
  <c r="E6" i="85"/>
  <c r="K17" i="94"/>
  <c r="K16" i="94"/>
  <c r="E6" i="94"/>
  <c r="E7" i="94"/>
  <c r="E8" i="94"/>
  <c r="E9" i="94"/>
  <c r="E10" i="94"/>
  <c r="E11" i="94"/>
  <c r="E12" i="94"/>
  <c r="E13" i="94"/>
  <c r="E14" i="94"/>
  <c r="E15" i="94"/>
  <c r="E5" i="94"/>
  <c r="K6" i="87" l="1"/>
  <c r="K23" i="87" s="1"/>
  <c r="F23" i="87"/>
  <c r="I12" i="85"/>
  <c r="I11" i="85"/>
  <c r="E44" i="85"/>
  <c r="E43" i="85"/>
  <c r="E42" i="85"/>
  <c r="E41" i="85"/>
  <c r="E38" i="85"/>
  <c r="E37" i="85"/>
  <c r="E36" i="85"/>
  <c r="E35" i="85"/>
  <c r="E32" i="85"/>
  <c r="E31" i="85"/>
  <c r="E30" i="85"/>
  <c r="E29" i="85"/>
  <c r="E12" i="85"/>
  <c r="E13" i="85"/>
  <c r="E14" i="85"/>
  <c r="E11" i="85"/>
  <c r="V14" i="80"/>
  <c r="V39" i="80"/>
  <c r="U35" i="80"/>
  <c r="U36" i="80"/>
  <c r="U37" i="80"/>
  <c r="U38" i="80"/>
  <c r="U34" i="80"/>
  <c r="U8" i="80"/>
  <c r="U9" i="80"/>
  <c r="U10" i="80"/>
  <c r="U11" i="80"/>
  <c r="U12" i="80"/>
  <c r="U13" i="80"/>
  <c r="U7" i="80"/>
  <c r="H3" i="87"/>
  <c r="I3" i="87" s="1"/>
  <c r="D2" i="79"/>
  <c r="J8" i="94"/>
  <c r="J9" i="94"/>
  <c r="J10" i="94"/>
  <c r="J11" i="94"/>
  <c r="J12" i="94"/>
  <c r="J13" i="94"/>
  <c r="J14" i="94"/>
  <c r="J15" i="94"/>
  <c r="J7" i="94"/>
  <c r="J6" i="94"/>
  <c r="J5" i="94"/>
  <c r="J3" i="87" l="1"/>
  <c r="I13" i="85"/>
  <c r="K8" i="94"/>
  <c r="F8" i="94"/>
  <c r="F7" i="94"/>
  <c r="K7" i="94"/>
  <c r="K6" i="94"/>
  <c r="F6" i="94"/>
  <c r="K5" i="94"/>
  <c r="F5" i="94"/>
  <c r="K15" i="94"/>
  <c r="F15" i="94"/>
  <c r="F14" i="94"/>
  <c r="K14" i="94"/>
  <c r="F13" i="94"/>
  <c r="K13" i="94"/>
  <c r="K12" i="94"/>
  <c r="F12" i="94"/>
  <c r="K11" i="94"/>
  <c r="F11" i="94"/>
  <c r="F10" i="94"/>
  <c r="K10" i="94"/>
  <c r="F9" i="94"/>
  <c r="K9" i="94"/>
  <c r="F3" i="79"/>
  <c r="E3" i="79"/>
  <c r="D3" i="79"/>
  <c r="F2" i="79" l="1"/>
  <c r="E2" i="79"/>
  <c r="G5" i="87" l="1"/>
  <c r="H5" i="87" s="1"/>
  <c r="I5" i="87" s="1"/>
  <c r="J5" i="87" l="1"/>
  <c r="G6" i="87"/>
  <c r="H6" i="87" s="1"/>
  <c r="I6" i="87" l="1"/>
  <c r="G7" i="87"/>
  <c r="J6" i="87" l="1"/>
  <c r="H7" i="87"/>
  <c r="G8" i="87"/>
  <c r="H8" i="87" s="1"/>
  <c r="I8" i="87" s="1"/>
  <c r="I7" i="87" l="1"/>
  <c r="J8" i="87"/>
  <c r="G9" i="87"/>
  <c r="H9" i="87" s="1"/>
  <c r="I9" i="87" s="1"/>
  <c r="J7" i="87" l="1"/>
  <c r="J9" i="87"/>
  <c r="G10" i="87"/>
  <c r="H10" i="87" s="1"/>
  <c r="I10" i="87" s="1"/>
  <c r="J10" i="87" l="1"/>
  <c r="G11" i="87"/>
  <c r="H11" i="87" l="1"/>
  <c r="G12" i="87"/>
  <c r="I11" i="87" l="1"/>
  <c r="J11" i="87"/>
  <c r="G13" i="87"/>
  <c r="H13" i="87" s="1"/>
  <c r="I13" i="87" s="1"/>
  <c r="H12" i="87"/>
  <c r="I12" i="87" s="1"/>
  <c r="G14" i="87" l="1"/>
  <c r="G15" i="87" s="1"/>
  <c r="J12" i="87"/>
  <c r="J13" i="87"/>
  <c r="H15" i="87"/>
  <c r="I15" i="87" s="1"/>
  <c r="H14" i="87"/>
  <c r="I14" i="87" s="1"/>
  <c r="G16" i="87"/>
  <c r="H16" i="87" s="1"/>
  <c r="I16" i="87" s="1"/>
  <c r="J14" i="87" l="1"/>
  <c r="J16" i="87"/>
  <c r="J15" i="87"/>
  <c r="G17" i="87"/>
  <c r="H17" i="87" s="1"/>
  <c r="I17" i="87" s="1"/>
  <c r="J17" i="87" l="1"/>
  <c r="G18" i="87"/>
  <c r="H18" i="87" s="1"/>
  <c r="I18" i="87" s="1"/>
  <c r="J18" i="87" l="1"/>
  <c r="G19" i="87"/>
  <c r="H19" i="87" l="1"/>
  <c r="I19" i="87" s="1"/>
  <c r="J19" i="87" s="1"/>
  <c r="G20" i="87"/>
  <c r="H20" i="87"/>
  <c r="I20" i="87" s="1"/>
  <c r="J20" i="87" l="1"/>
  <c r="G21" i="87"/>
  <c r="H21" i="87" l="1"/>
  <c r="I21" i="87" s="1"/>
  <c r="G22" i="87"/>
  <c r="J21" i="87"/>
  <c r="H22" i="87" l="1"/>
  <c r="G27" i="87"/>
  <c r="G28" i="87" l="1"/>
  <c r="H27" i="87"/>
  <c r="I22" i="87"/>
  <c r="I23" i="87" s="1"/>
  <c r="H23" i="87"/>
  <c r="J22" i="87" l="1"/>
  <c r="I27" i="87"/>
  <c r="G29" i="87"/>
  <c r="H28" i="87"/>
  <c r="I28" i="87" s="1"/>
  <c r="J28" i="87" s="1"/>
  <c r="G30" i="87" l="1"/>
  <c r="H29" i="87"/>
  <c r="J27" i="87"/>
  <c r="I29" i="87" l="1"/>
  <c r="H30" i="87"/>
  <c r="I30" i="87" s="1"/>
  <c r="J30" i="87" s="1"/>
  <c r="G31" i="87"/>
  <c r="H31" i="87" l="1"/>
  <c r="I31" i="87" s="1"/>
  <c r="J31" i="87" s="1"/>
  <c r="G32" i="87"/>
  <c r="J29" i="87"/>
  <c r="H32" i="87" l="1"/>
  <c r="G33" i="87"/>
  <c r="H33" i="87" l="1"/>
  <c r="I33" i="87" s="1"/>
  <c r="J33" i="87" s="1"/>
  <c r="G34" i="87"/>
  <c r="I32" i="87"/>
  <c r="J32" i="87" l="1"/>
  <c r="H34" i="87"/>
  <c r="G35" i="87"/>
  <c r="I34" i="87" l="1"/>
  <c r="H35" i="87"/>
  <c r="I35" i="87" s="1"/>
  <c r="J35" i="87" s="1"/>
  <c r="G36" i="87"/>
  <c r="H36" i="87" l="1"/>
  <c r="I36" i="87" s="1"/>
  <c r="J36" i="87" s="1"/>
  <c r="G37" i="87"/>
  <c r="J34" i="87"/>
  <c r="H37" i="87" l="1"/>
  <c r="I37" i="87" s="1"/>
  <c r="J37" i="87" s="1"/>
  <c r="G38" i="87"/>
  <c r="H38" i="87" l="1"/>
  <c r="I38" i="87" s="1"/>
  <c r="J38" i="87" s="1"/>
  <c r="G39" i="87"/>
  <c r="H39" i="87" l="1"/>
  <c r="I39" i="87" s="1"/>
  <c r="J39" i="87" s="1"/>
  <c r="G40" i="87"/>
  <c r="H40" i="87" l="1"/>
  <c r="I40" i="87" s="1"/>
  <c r="J40" i="87" s="1"/>
  <c r="G41" i="87"/>
  <c r="G42" i="87" l="1"/>
  <c r="H41" i="87"/>
  <c r="I41" i="87" s="1"/>
  <c r="J41" i="87" s="1"/>
  <c r="G43" i="87" l="1"/>
  <c r="H42" i="87"/>
  <c r="I42" i="87" s="1"/>
  <c r="J42" i="87" s="1"/>
  <c r="H43" i="87" l="1"/>
  <c r="I43" i="87" s="1"/>
  <c r="J43" i="87" s="1"/>
  <c r="G44" i="87"/>
  <c r="H44" i="87" l="1"/>
  <c r="I44" i="87" s="1"/>
  <c r="J44" i="87" s="1"/>
  <c r="G45" i="87"/>
  <c r="H45" i="87" l="1"/>
  <c r="I45" i="87" s="1"/>
  <c r="J45" i="87" s="1"/>
  <c r="G46" i="87"/>
  <c r="H46" i="87" l="1"/>
  <c r="I46" i="87" s="1"/>
  <c r="J46" i="87" s="1"/>
  <c r="G47" i="87"/>
  <c r="H47" i="87" l="1"/>
  <c r="I47" i="87" s="1"/>
  <c r="J47" i="87" s="1"/>
  <c r="G48" i="87"/>
  <c r="H48" i="87" l="1"/>
  <c r="I48" i="87" s="1"/>
  <c r="J48" i="87" s="1"/>
  <c r="G49" i="87"/>
  <c r="G50" i="87" l="1"/>
  <c r="H49" i="87"/>
  <c r="I49" i="87" s="1"/>
  <c r="J49" i="87" s="1"/>
  <c r="H50" i="87" l="1"/>
  <c r="I50" i="87" s="1"/>
  <c r="J50" i="87" s="1"/>
  <c r="G51" i="87"/>
  <c r="H51" i="87" l="1"/>
  <c r="I51" i="87" s="1"/>
  <c r="J51" i="87" s="1"/>
  <c r="G52" i="87"/>
  <c r="H52" i="87" l="1"/>
  <c r="I52" i="87" s="1"/>
  <c r="J52" i="87" s="1"/>
  <c r="G53" i="87"/>
  <c r="H53" i="87" l="1"/>
  <c r="I53" i="87" s="1"/>
  <c r="J53" i="87" s="1"/>
  <c r="G54" i="87"/>
  <c r="H54" i="87" l="1"/>
  <c r="I54" i="87" s="1"/>
  <c r="J54" i="87" s="1"/>
  <c r="G55" i="87"/>
  <c r="H55" i="87" l="1"/>
  <c r="I55" i="87" s="1"/>
  <c r="J55" i="87" s="1"/>
  <c r="G56" i="87"/>
  <c r="G57" i="87" l="1"/>
  <c r="H57" i="87" s="1"/>
  <c r="H56" i="87"/>
  <c r="I56" i="87" s="1"/>
  <c r="J56" i="87" s="1"/>
  <c r="I57" i="87" l="1"/>
  <c r="H64" i="87"/>
  <c r="J57" i="87" l="1"/>
  <c r="I64" i="87"/>
</calcChain>
</file>

<file path=xl/sharedStrings.xml><?xml version="1.0" encoding="utf-8"?>
<sst xmlns="http://schemas.openxmlformats.org/spreadsheetml/2006/main" count="264" uniqueCount="73">
  <si>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</si>
  <si>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</si>
  <si>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</si>
  <si>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</si>
  <si>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</si>
  <si>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</si>
  <si>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</si>
  <si>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</si>
  <si>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</si>
  <si>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</si>
  <si>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</si>
  <si>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</si>
  <si>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</si>
  <si>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</si>
  <si>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</si>
  <si>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</si>
  <si>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>MP Room</t>
  </si>
  <si>
    <t xml:space="preserve"> 1 BHK - 01                                    2 BHK - 03                                                                                                                        </t>
  </si>
  <si>
    <t>Sr.No.</t>
  </si>
  <si>
    <t>Tower 1</t>
  </si>
  <si>
    <t>Flat No</t>
  </si>
  <si>
    <t>BUA SqMt</t>
  </si>
  <si>
    <t>Rate</t>
  </si>
  <si>
    <t xml:space="preserve">CA </t>
  </si>
  <si>
    <t>CA in SqFt</t>
  </si>
  <si>
    <t>Avg</t>
  </si>
  <si>
    <t xml:space="preserve"> 1 BHK - 58                                     2 BHK - 223                                                                                                                    </t>
  </si>
  <si>
    <t>Tower 2</t>
  </si>
  <si>
    <t>Wing A</t>
  </si>
  <si>
    <t>typical 1,2</t>
  </si>
  <si>
    <t>total 4 flat</t>
  </si>
  <si>
    <t>3 BHK</t>
  </si>
  <si>
    <t>1RK</t>
  </si>
  <si>
    <t>3BHK</t>
  </si>
  <si>
    <t>Wing B</t>
  </si>
  <si>
    <t>typical 3,4,5,7</t>
  </si>
  <si>
    <t>typical 6</t>
  </si>
  <si>
    <t>typical 1,2,3,4</t>
  </si>
  <si>
    <t>typical 5</t>
  </si>
  <si>
    <t>total 1 flat</t>
  </si>
  <si>
    <t>total 3 flat</t>
  </si>
  <si>
    <t>terrace</t>
  </si>
  <si>
    <t>area 1</t>
  </si>
  <si>
    <t xml:space="preserve">area 2 </t>
  </si>
  <si>
    <t>area 3</t>
  </si>
  <si>
    <t>area 4</t>
  </si>
  <si>
    <t>area 5</t>
  </si>
  <si>
    <t>area 6</t>
  </si>
  <si>
    <t>area 7</t>
  </si>
  <si>
    <t>area 8</t>
  </si>
  <si>
    <t>area 9</t>
  </si>
  <si>
    <t>area 10</t>
  </si>
  <si>
    <t>area 11</t>
  </si>
  <si>
    <t>Ground floor</t>
  </si>
  <si>
    <t>MP 1</t>
  </si>
  <si>
    <t>MP 2</t>
  </si>
  <si>
    <t>MP 3</t>
  </si>
  <si>
    <t>GF</t>
  </si>
  <si>
    <t xml:space="preserve">Concession Plan </t>
  </si>
  <si>
    <t>Approved Plan</t>
  </si>
  <si>
    <t xml:space="preserve">Approved </t>
  </si>
  <si>
    <t xml:space="preserve"> As per Approved Plan / RERA Carpet Area in 
Sq. Ft.                      
</t>
  </si>
  <si>
    <t>Proposed</t>
  </si>
  <si>
    <t xml:space="preserve"> As per Builder RERA Carpet Area in 
Sq. Ft.                      
</t>
  </si>
  <si>
    <t xml:space="preserve">Total 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</si>
  <si>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</si>
  <si>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</si>
  <si>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</si>
  <si>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</si>
  <si>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</si>
  <si>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9 &amp; 10</t>
  </si>
  <si>
    <t>11th</t>
  </si>
  <si>
    <t xml:space="preserve">12 to 16th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</si>
</sst>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1"/>
      <color rgb="FFFFFFFF"/>
      <name val="Open Sans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"/>
      <name val="Arial Narrow"/>
      <family val="2"/>
    </font>
    <font>
      <b/>
      <sz val="14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C5D9F1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3" fillId="6" borderId="0" xfId="0" applyFont="1" applyFill="1"/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6" borderId="0" xfId="0" applyFill="1"/>
    <xf numFmtId="1" fontId="8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0" xfId="0" applyFont="1" applyFill="1"/>
    <xf numFmtId="0" fontId="11" fillId="0" borderId="0" xfId="0" applyFont="1"/>
    <xf numFmtId="0" fontId="10" fillId="0" borderId="0" xfId="0" applyFont="1"/>
    <xf numFmtId="1" fontId="9" fillId="0" borderId="1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8" borderId="0" xfId="0" applyFill="1"/>
    <xf numFmtId="0" fontId="10" fillId="0" borderId="1" xfId="0" applyFont="1" applyBorder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43" fontId="0" fillId="0" borderId="0" xfId="1" applyFont="1" applyFill="1"/>
    <xf numFmtId="43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164" fontId="11" fillId="6" borderId="0" xfId="1" applyNumberFormat="1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7" xfId="0" applyBorder="1"/>
    <xf numFmtId="0" fontId="7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1" fontId="0" fillId="6" borderId="0" xfId="0" applyNumberFormat="1" applyFill="1"/>
    <xf numFmtId="0" fontId="0" fillId="10" borderId="0" xfId="0" applyFill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9" fillId="11" borderId="0" xfId="0" applyFont="1" applyFill="1"/>
    <xf numFmtId="0" fontId="19" fillId="0" borderId="0" xfId="0" applyFont="1"/>
    <xf numFmtId="0" fontId="19" fillId="12" borderId="0" xfId="0" applyFont="1" applyFill="1"/>
    <xf numFmtId="0" fontId="20" fillId="6" borderId="0" xfId="0" applyFont="1" applyFill="1"/>
    <xf numFmtId="0" fontId="20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43" fontId="0" fillId="0" borderId="0" xfId="1" applyFont="1"/>
    <xf numFmtId="0" fontId="21" fillId="4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/>
    </xf>
    <xf numFmtId="0" fontId="0" fillId="0" borderId="0" xfId="0" applyFont="1"/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64" fontId="26" fillId="0" borderId="1" xfId="1" applyNumberFormat="1" applyFont="1" applyBorder="1" applyAlignment="1">
      <alignment horizontal="left"/>
    </xf>
    <xf numFmtId="164" fontId="26" fillId="0" borderId="1" xfId="1" applyNumberFormat="1" applyFont="1" applyBorder="1" applyAlignment="1">
      <alignment horizontal="center"/>
    </xf>
    <xf numFmtId="1" fontId="26" fillId="0" borderId="1" xfId="2" applyNumberFormat="1" applyFont="1" applyBorder="1" applyAlignment="1">
      <alignment horizontal="center" vertical="top" wrapText="1"/>
    </xf>
    <xf numFmtId="164" fontId="26" fillId="0" borderId="1" xfId="1" applyNumberFormat="1" applyFont="1" applyFill="1" applyBorder="1" applyAlignment="1">
      <alignment horizontal="center"/>
    </xf>
    <xf numFmtId="0" fontId="27" fillId="0" borderId="1" xfId="0" applyFont="1" applyBorder="1"/>
    <xf numFmtId="164" fontId="27" fillId="0" borderId="1" xfId="0" applyNumberFormat="1" applyFont="1" applyBorder="1"/>
    <xf numFmtId="164" fontId="28" fillId="0" borderId="1" xfId="1" applyNumberFormat="1" applyFont="1" applyBorder="1" applyAlignment="1">
      <alignment horizontal="left"/>
    </xf>
    <xf numFmtId="164" fontId="28" fillId="0" borderId="1" xfId="1" applyNumberFormat="1" applyFont="1" applyBorder="1" applyAlignment="1">
      <alignment horizontal="center"/>
    </xf>
    <xf numFmtId="1" fontId="28" fillId="0" borderId="1" xfId="2" applyNumberFormat="1" applyFont="1" applyBorder="1" applyAlignment="1">
      <alignment horizontal="center" vertical="top" wrapText="1"/>
    </xf>
    <xf numFmtId="164" fontId="28" fillId="0" borderId="1" xfId="1" applyNumberFormat="1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/>
    <xf numFmtId="164" fontId="30" fillId="0" borderId="1" xfId="0" applyNumberFormat="1" applyFont="1" applyBorder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552450</xdr:colOff>
      <xdr:row>25</xdr:row>
      <xdr:rowOff>38747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D5C509-41A5-4CD9-01BB-B9A5065E0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57250"/>
          <a:ext cx="8477250" cy="463932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31</xdr:row>
      <xdr:rowOff>0</xdr:rowOff>
    </xdr:from>
    <xdr:to>
      <xdr:col>14</xdr:col>
      <xdr:colOff>515472</xdr:colOff>
      <xdr:row>50</xdr:row>
      <xdr:rowOff>35278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54AAC5-BB5D-A989-D7FB-EEB9EB890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9" y="6757147"/>
          <a:ext cx="8382000" cy="3867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152400</xdr:colOff>
      <xdr:row>3</xdr:row>
      <xdr:rowOff>152400</xdr:rowOff>
    </xdr:from>
    <xdr:to>
      <xdr:col>25</xdr:col>
      <xdr:colOff>391154</xdr:colOff>
      <xdr:row>46</xdr:row>
      <xdr:rowOff>20201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2D4666-A7E4-5443-E77C-5A400A0A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723900"/>
          <a:ext cx="4505954" cy="8249801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552450</xdr:colOff>
      <xdr:row>5</xdr:row>
      <xdr:rowOff>104775</xdr:rowOff>
    </xdr:from>
    <xdr:to>
      <xdr:col>16</xdr:col>
      <xdr:colOff>314974</xdr:colOff>
      <xdr:row>32</xdr:row>
      <xdr:rowOff>86448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4AD5ED-C7AA-E1A1-B324-066CA412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6975" y="1057275"/>
          <a:ext cx="4648849" cy="51823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11</xdr:col>
      <xdr:colOff>333375</xdr:colOff>
      <xdr:row>51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E3DC3B-27B9-B1B1-DB65-05B9FDAEC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143500"/>
          <a:ext cx="6429375" cy="459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opLeftCell="A19" zoomScale="160" zoomScaleNormal="160" workbookViewId="0">
      <selection activeCell="G19" sqref="G19"/>
    </sheetView>
  </sheetViews>
  <sheetFormatPr defaultRowHeight="15" x14ac:dyDescent="0.25"/>
  <cols>
    <col min="1" max="1" width="4.140625" style="16" customWidth="1"/>
    <col min="2" max="2" width="6.28515625" style="18" customWidth="1"/>
    <col min="3" max="3" width="5.140625" style="31" customWidth="1"/>
    <col min="4" max="4" width="7.140625" style="60" customWidth="1"/>
    <col min="5" max="5" width="7" style="58" customWidth="1"/>
    <col min="6" max="6" width="6.42578125" style="17" customWidth="1"/>
    <col min="7" max="7" width="7.140625" style="83" customWidth="1"/>
    <col min="8" max="9" width="13.28515625" style="83" customWidth="1"/>
    <col min="10" max="10" width="8" style="83" customWidth="1"/>
    <col min="11" max="11" width="10" style="83" customWidth="1"/>
    <col min="12" max="12" width="10.42578125" style="83" bestFit="1" customWidth="1"/>
    <col min="13" max="13" width="10.28515625" style="1" bestFit="1" customWidth="1"/>
  </cols>
  <sheetData>
    <row r="1" spans="1:13" ht="18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3" ht="52.5" customHeight="1" x14ac:dyDescent="0.25">
      <c r="A2" s="76" t="s">
        <v>1</v>
      </c>
      <c r="B2" s="77" t="s">
        <v>0</v>
      </c>
      <c r="C2" s="78" t="s">
        <v>2</v>
      </c>
      <c r="D2" s="78" t="s">
        <v>12</v>
      </c>
      <c r="E2" s="79" t="s">
        <v>61</v>
      </c>
      <c r="F2" s="79" t="s">
        <v>11</v>
      </c>
      <c r="G2" s="84" t="s">
        <v>65</v>
      </c>
      <c r="H2" s="85" t="s">
        <v>66</v>
      </c>
      <c r="I2" s="86" t="s">
        <v>67</v>
      </c>
      <c r="J2" s="87" t="s">
        <v>68</v>
      </c>
      <c r="K2" s="87" t="s">
        <v>69</v>
      </c>
    </row>
    <row r="3" spans="1:13" x14ac:dyDescent="0.25">
      <c r="A3" s="15">
        <v>1</v>
      </c>
      <c r="B3" s="20">
        <v>1</v>
      </c>
      <c r="C3" s="60" t="s">
        <v>57</v>
      </c>
      <c r="D3" s="14" t="s">
        <v>16</v>
      </c>
      <c r="E3" s="21">
        <v>365</v>
      </c>
      <c r="F3" s="14">
        <f>E3*1.1</f>
        <v>401.50000000000006</v>
      </c>
      <c r="G3" s="88">
        <v>35000</v>
      </c>
      <c r="H3" s="89">
        <f t="shared" ref="H3" si="0">E3*G3</f>
        <v>12775000</v>
      </c>
      <c r="I3" s="90">
        <f>ROUND(H3*1.1,0)</f>
        <v>14052500</v>
      </c>
      <c r="J3" s="91">
        <f>MROUND((I3*0.025/12),500)</f>
        <v>29500</v>
      </c>
      <c r="K3" s="92">
        <f>F3*3200</f>
        <v>1284800.0000000002</v>
      </c>
      <c r="M3" s="9"/>
    </row>
    <row r="4" spans="1:13" x14ac:dyDescent="0.25">
      <c r="A4" s="15">
        <v>2</v>
      </c>
      <c r="B4" s="20">
        <v>2</v>
      </c>
      <c r="C4" s="60" t="s">
        <v>57</v>
      </c>
      <c r="D4" s="14" t="s">
        <v>16</v>
      </c>
      <c r="E4" s="21">
        <v>245</v>
      </c>
      <c r="F4" s="14">
        <f t="shared" ref="F4:F5" si="1">E4*1.1</f>
        <v>269.5</v>
      </c>
      <c r="G4" s="88">
        <f>G3</f>
        <v>35000</v>
      </c>
      <c r="H4" s="89">
        <f t="shared" ref="H4:H22" si="2">E4*G4</f>
        <v>8575000</v>
      </c>
      <c r="I4" s="90">
        <f t="shared" ref="I4:I22" si="3">ROUND(H4*1.1,0)</f>
        <v>9432500</v>
      </c>
      <c r="J4" s="91">
        <f t="shared" ref="J4:J22" si="4">MROUND((I4*0.025/12),500)</f>
        <v>19500</v>
      </c>
      <c r="K4" s="92">
        <f t="shared" ref="K4:K22" si="5">F4*3200</f>
        <v>862400</v>
      </c>
    </row>
    <row r="5" spans="1:13" x14ac:dyDescent="0.25">
      <c r="A5" s="15">
        <v>3</v>
      </c>
      <c r="B5" s="20">
        <v>3</v>
      </c>
      <c r="C5" s="60" t="s">
        <v>57</v>
      </c>
      <c r="D5" s="14" t="s">
        <v>16</v>
      </c>
      <c r="E5" s="21">
        <v>224</v>
      </c>
      <c r="F5" s="14">
        <f t="shared" si="1"/>
        <v>246.40000000000003</v>
      </c>
      <c r="G5" s="88">
        <f t="shared" ref="G5:G7" si="6">G4</f>
        <v>35000</v>
      </c>
      <c r="H5" s="89">
        <f t="shared" si="2"/>
        <v>7840000</v>
      </c>
      <c r="I5" s="90">
        <f t="shared" si="3"/>
        <v>8624000</v>
      </c>
      <c r="J5" s="91">
        <f t="shared" si="4"/>
        <v>18000</v>
      </c>
      <c r="K5" s="92">
        <f t="shared" si="5"/>
        <v>788480.00000000012</v>
      </c>
    </row>
    <row r="6" spans="1:13" x14ac:dyDescent="0.25">
      <c r="A6" s="15">
        <v>4</v>
      </c>
      <c r="B6" s="20">
        <v>101</v>
      </c>
      <c r="C6" s="60">
        <v>1</v>
      </c>
      <c r="D6" s="14" t="s">
        <v>13</v>
      </c>
      <c r="E6" s="21">
        <v>636</v>
      </c>
      <c r="F6" s="14">
        <f>E6*1.1</f>
        <v>699.6</v>
      </c>
      <c r="G6" s="88">
        <f t="shared" si="6"/>
        <v>35000</v>
      </c>
      <c r="H6" s="89">
        <f t="shared" si="2"/>
        <v>22260000</v>
      </c>
      <c r="I6" s="90">
        <f t="shared" si="3"/>
        <v>24486000</v>
      </c>
      <c r="J6" s="91">
        <f t="shared" si="4"/>
        <v>51000</v>
      </c>
      <c r="K6" s="92">
        <f t="shared" si="5"/>
        <v>2238720</v>
      </c>
    </row>
    <row r="7" spans="1:13" x14ac:dyDescent="0.25">
      <c r="A7" s="15">
        <v>5</v>
      </c>
      <c r="B7" s="20">
        <v>102</v>
      </c>
      <c r="C7" s="60">
        <v>1</v>
      </c>
      <c r="D7" s="14" t="s">
        <v>13</v>
      </c>
      <c r="E7" s="21">
        <v>598</v>
      </c>
      <c r="F7" s="14">
        <f t="shared" ref="F7:F22" si="7">E7*1.1</f>
        <v>657.80000000000007</v>
      </c>
      <c r="G7" s="88">
        <f t="shared" si="6"/>
        <v>35000</v>
      </c>
      <c r="H7" s="89">
        <f t="shared" si="2"/>
        <v>20930000</v>
      </c>
      <c r="I7" s="90">
        <f t="shared" si="3"/>
        <v>23023000</v>
      </c>
      <c r="J7" s="91">
        <f t="shared" si="4"/>
        <v>48000</v>
      </c>
      <c r="K7" s="92">
        <f t="shared" si="5"/>
        <v>2104960</v>
      </c>
    </row>
    <row r="8" spans="1:13" x14ac:dyDescent="0.25">
      <c r="A8" s="15">
        <v>6</v>
      </c>
      <c r="B8" s="20">
        <v>103</v>
      </c>
      <c r="C8" s="60">
        <v>1</v>
      </c>
      <c r="D8" s="14" t="s">
        <v>13</v>
      </c>
      <c r="E8" s="21">
        <v>648</v>
      </c>
      <c r="F8" s="14">
        <f t="shared" si="7"/>
        <v>712.80000000000007</v>
      </c>
      <c r="G8" s="88">
        <f>G7</f>
        <v>35000</v>
      </c>
      <c r="H8" s="89">
        <f t="shared" si="2"/>
        <v>22680000</v>
      </c>
      <c r="I8" s="90">
        <f t="shared" si="3"/>
        <v>24948000</v>
      </c>
      <c r="J8" s="91">
        <f t="shared" si="4"/>
        <v>52000</v>
      </c>
      <c r="K8" s="92">
        <f t="shared" si="5"/>
        <v>2280960</v>
      </c>
    </row>
    <row r="9" spans="1:13" x14ac:dyDescent="0.25">
      <c r="A9" s="15">
        <v>7</v>
      </c>
      <c r="B9" s="20">
        <v>104</v>
      </c>
      <c r="C9" s="60">
        <v>1</v>
      </c>
      <c r="D9" s="14" t="s">
        <v>31</v>
      </c>
      <c r="E9" s="21">
        <v>764</v>
      </c>
      <c r="F9" s="14">
        <f t="shared" si="7"/>
        <v>840.40000000000009</v>
      </c>
      <c r="G9" s="88">
        <f t="shared" ref="G9:G21" si="8">G8</f>
        <v>35000</v>
      </c>
      <c r="H9" s="89">
        <f t="shared" si="2"/>
        <v>26740000</v>
      </c>
      <c r="I9" s="90">
        <f t="shared" si="3"/>
        <v>29414000</v>
      </c>
      <c r="J9" s="91">
        <f t="shared" si="4"/>
        <v>61500</v>
      </c>
      <c r="K9" s="92">
        <f t="shared" si="5"/>
        <v>2689280.0000000005</v>
      </c>
    </row>
    <row r="10" spans="1:13" x14ac:dyDescent="0.25">
      <c r="A10" s="15">
        <v>8</v>
      </c>
      <c r="B10" s="20">
        <v>201</v>
      </c>
      <c r="C10" s="60">
        <v>2</v>
      </c>
      <c r="D10" s="14" t="s">
        <v>13</v>
      </c>
      <c r="E10" s="21">
        <v>636</v>
      </c>
      <c r="F10" s="14">
        <f t="shared" si="7"/>
        <v>699.6</v>
      </c>
      <c r="G10" s="88">
        <f t="shared" si="8"/>
        <v>35000</v>
      </c>
      <c r="H10" s="89">
        <f t="shared" si="2"/>
        <v>22260000</v>
      </c>
      <c r="I10" s="90">
        <f t="shared" si="3"/>
        <v>24486000</v>
      </c>
      <c r="J10" s="91">
        <f t="shared" si="4"/>
        <v>51000</v>
      </c>
      <c r="K10" s="92">
        <f t="shared" si="5"/>
        <v>2238720</v>
      </c>
    </row>
    <row r="11" spans="1:13" x14ac:dyDescent="0.25">
      <c r="A11" s="15">
        <v>9</v>
      </c>
      <c r="B11" s="20">
        <v>202</v>
      </c>
      <c r="C11" s="60">
        <v>2</v>
      </c>
      <c r="D11" s="14" t="s">
        <v>13</v>
      </c>
      <c r="E11" s="21">
        <v>598</v>
      </c>
      <c r="F11" s="14">
        <f t="shared" si="7"/>
        <v>657.80000000000007</v>
      </c>
      <c r="G11" s="88">
        <f t="shared" si="8"/>
        <v>35000</v>
      </c>
      <c r="H11" s="89">
        <f t="shared" si="2"/>
        <v>20930000</v>
      </c>
      <c r="I11" s="90">
        <f t="shared" si="3"/>
        <v>23023000</v>
      </c>
      <c r="J11" s="91">
        <f t="shared" si="4"/>
        <v>48000</v>
      </c>
      <c r="K11" s="92">
        <f t="shared" si="5"/>
        <v>2104960</v>
      </c>
    </row>
    <row r="12" spans="1:13" x14ac:dyDescent="0.25">
      <c r="A12" s="15">
        <v>10</v>
      </c>
      <c r="B12" s="20">
        <v>203</v>
      </c>
      <c r="C12" s="60">
        <v>2</v>
      </c>
      <c r="D12" s="14" t="s">
        <v>13</v>
      </c>
      <c r="E12" s="21">
        <v>648</v>
      </c>
      <c r="F12" s="14">
        <f t="shared" si="7"/>
        <v>712.80000000000007</v>
      </c>
      <c r="G12" s="88">
        <f>G11</f>
        <v>35000</v>
      </c>
      <c r="H12" s="89">
        <f t="shared" si="2"/>
        <v>22680000</v>
      </c>
      <c r="I12" s="90">
        <f t="shared" si="3"/>
        <v>24948000</v>
      </c>
      <c r="J12" s="91">
        <f t="shared" si="4"/>
        <v>52000</v>
      </c>
      <c r="K12" s="92">
        <f t="shared" si="5"/>
        <v>2280960</v>
      </c>
    </row>
    <row r="13" spans="1:13" x14ac:dyDescent="0.25">
      <c r="A13" s="15">
        <v>11</v>
      </c>
      <c r="B13" s="20">
        <v>204</v>
      </c>
      <c r="C13" s="60">
        <v>2</v>
      </c>
      <c r="D13" s="14" t="s">
        <v>31</v>
      </c>
      <c r="E13" s="21">
        <v>764</v>
      </c>
      <c r="F13" s="14">
        <f t="shared" si="7"/>
        <v>840.40000000000009</v>
      </c>
      <c r="G13" s="88">
        <f>G12</f>
        <v>35000</v>
      </c>
      <c r="H13" s="89">
        <f t="shared" si="2"/>
        <v>26740000</v>
      </c>
      <c r="I13" s="90">
        <f t="shared" si="3"/>
        <v>29414000</v>
      </c>
      <c r="J13" s="91">
        <f t="shared" si="4"/>
        <v>61500</v>
      </c>
      <c r="K13" s="92">
        <f t="shared" si="5"/>
        <v>2689280.0000000005</v>
      </c>
    </row>
    <row r="14" spans="1:13" x14ac:dyDescent="0.25">
      <c r="A14" s="15">
        <v>12</v>
      </c>
      <c r="B14" s="20">
        <v>301</v>
      </c>
      <c r="C14" s="60">
        <v>3</v>
      </c>
      <c r="D14" s="14" t="s">
        <v>13</v>
      </c>
      <c r="E14" s="21">
        <v>636</v>
      </c>
      <c r="F14" s="14">
        <f t="shared" si="7"/>
        <v>699.6</v>
      </c>
      <c r="G14" s="88">
        <f t="shared" si="8"/>
        <v>35000</v>
      </c>
      <c r="H14" s="89">
        <f t="shared" si="2"/>
        <v>22260000</v>
      </c>
      <c r="I14" s="90">
        <f t="shared" si="3"/>
        <v>24486000</v>
      </c>
      <c r="J14" s="91">
        <f t="shared" si="4"/>
        <v>51000</v>
      </c>
      <c r="K14" s="92">
        <f t="shared" si="5"/>
        <v>2238720</v>
      </c>
    </row>
    <row r="15" spans="1:13" x14ac:dyDescent="0.25">
      <c r="A15" s="15">
        <v>13</v>
      </c>
      <c r="B15" s="20">
        <v>302</v>
      </c>
      <c r="C15" s="60">
        <v>3</v>
      </c>
      <c r="D15" s="14" t="s">
        <v>13</v>
      </c>
      <c r="E15" s="21">
        <v>598</v>
      </c>
      <c r="F15" s="14">
        <f t="shared" si="7"/>
        <v>657.80000000000007</v>
      </c>
      <c r="G15" s="88">
        <f>G14</f>
        <v>35000</v>
      </c>
      <c r="H15" s="89">
        <f t="shared" si="2"/>
        <v>20930000</v>
      </c>
      <c r="I15" s="90">
        <f t="shared" si="3"/>
        <v>23023000</v>
      </c>
      <c r="J15" s="91">
        <f t="shared" si="4"/>
        <v>48000</v>
      </c>
      <c r="K15" s="92">
        <f t="shared" si="5"/>
        <v>2104960</v>
      </c>
    </row>
    <row r="16" spans="1:13" x14ac:dyDescent="0.25">
      <c r="A16" s="15">
        <v>14</v>
      </c>
      <c r="B16" s="20">
        <v>303</v>
      </c>
      <c r="C16" s="60">
        <v>3</v>
      </c>
      <c r="D16" s="14" t="s">
        <v>13</v>
      </c>
      <c r="E16" s="21">
        <v>648</v>
      </c>
      <c r="F16" s="14">
        <f t="shared" si="7"/>
        <v>712.80000000000007</v>
      </c>
      <c r="G16" s="88">
        <f t="shared" si="8"/>
        <v>35000</v>
      </c>
      <c r="H16" s="89">
        <f t="shared" si="2"/>
        <v>22680000</v>
      </c>
      <c r="I16" s="90">
        <f t="shared" si="3"/>
        <v>24948000</v>
      </c>
      <c r="J16" s="91">
        <f t="shared" si="4"/>
        <v>52000</v>
      </c>
      <c r="K16" s="92">
        <f t="shared" si="5"/>
        <v>2280960</v>
      </c>
    </row>
    <row r="17" spans="1:13" x14ac:dyDescent="0.25">
      <c r="A17" s="15">
        <v>15</v>
      </c>
      <c r="B17" s="20">
        <v>304</v>
      </c>
      <c r="C17" s="60">
        <v>3</v>
      </c>
      <c r="D17" s="14" t="s">
        <v>31</v>
      </c>
      <c r="E17" s="21">
        <v>764</v>
      </c>
      <c r="F17" s="14">
        <f t="shared" si="7"/>
        <v>840.40000000000009</v>
      </c>
      <c r="G17" s="88">
        <f t="shared" si="8"/>
        <v>35000</v>
      </c>
      <c r="H17" s="89">
        <f t="shared" si="2"/>
        <v>26740000</v>
      </c>
      <c r="I17" s="90">
        <f t="shared" si="3"/>
        <v>29414000</v>
      </c>
      <c r="J17" s="91">
        <f t="shared" si="4"/>
        <v>61500</v>
      </c>
      <c r="K17" s="92">
        <f t="shared" si="5"/>
        <v>2689280.0000000005</v>
      </c>
    </row>
    <row r="18" spans="1:13" x14ac:dyDescent="0.25">
      <c r="A18" s="15">
        <v>16</v>
      </c>
      <c r="B18" s="20">
        <v>401</v>
      </c>
      <c r="C18" s="60">
        <v>4</v>
      </c>
      <c r="D18" s="14" t="s">
        <v>13</v>
      </c>
      <c r="E18" s="21">
        <v>636</v>
      </c>
      <c r="F18" s="14">
        <f t="shared" si="7"/>
        <v>699.6</v>
      </c>
      <c r="G18" s="88">
        <f t="shared" si="8"/>
        <v>35000</v>
      </c>
      <c r="H18" s="89">
        <f t="shared" si="2"/>
        <v>22260000</v>
      </c>
      <c r="I18" s="90">
        <f t="shared" si="3"/>
        <v>24486000</v>
      </c>
      <c r="J18" s="91">
        <f t="shared" si="4"/>
        <v>51000</v>
      </c>
      <c r="K18" s="92">
        <f t="shared" si="5"/>
        <v>2238720</v>
      </c>
    </row>
    <row r="19" spans="1:13" x14ac:dyDescent="0.25">
      <c r="A19" s="15">
        <v>17</v>
      </c>
      <c r="B19" s="20">
        <v>402</v>
      </c>
      <c r="C19" s="60">
        <v>4</v>
      </c>
      <c r="D19" s="14" t="s">
        <v>13</v>
      </c>
      <c r="E19" s="21">
        <v>598</v>
      </c>
      <c r="F19" s="14">
        <f t="shared" si="7"/>
        <v>657.80000000000007</v>
      </c>
      <c r="G19" s="88">
        <f t="shared" si="8"/>
        <v>35000</v>
      </c>
      <c r="H19" s="89">
        <f t="shared" si="2"/>
        <v>20930000</v>
      </c>
      <c r="I19" s="90">
        <f t="shared" si="3"/>
        <v>23023000</v>
      </c>
      <c r="J19" s="91">
        <f t="shared" si="4"/>
        <v>48000</v>
      </c>
      <c r="K19" s="92">
        <f t="shared" si="5"/>
        <v>2104960</v>
      </c>
    </row>
    <row r="20" spans="1:13" x14ac:dyDescent="0.25">
      <c r="A20" s="15">
        <v>18</v>
      </c>
      <c r="B20" s="20">
        <v>403</v>
      </c>
      <c r="C20" s="60">
        <v>4</v>
      </c>
      <c r="D20" s="14" t="s">
        <v>13</v>
      </c>
      <c r="E20" s="21">
        <v>648</v>
      </c>
      <c r="F20" s="14">
        <f t="shared" si="7"/>
        <v>712.80000000000007</v>
      </c>
      <c r="G20" s="88">
        <f>G19</f>
        <v>35000</v>
      </c>
      <c r="H20" s="89">
        <f t="shared" si="2"/>
        <v>22680000</v>
      </c>
      <c r="I20" s="90">
        <f t="shared" si="3"/>
        <v>24948000</v>
      </c>
      <c r="J20" s="91">
        <f t="shared" si="4"/>
        <v>52000</v>
      </c>
      <c r="K20" s="92">
        <f t="shared" si="5"/>
        <v>2280960</v>
      </c>
    </row>
    <row r="21" spans="1:13" x14ac:dyDescent="0.25">
      <c r="A21" s="15">
        <v>19</v>
      </c>
      <c r="B21" s="20">
        <v>404</v>
      </c>
      <c r="C21" s="60">
        <v>4</v>
      </c>
      <c r="D21" s="14" t="s">
        <v>31</v>
      </c>
      <c r="E21" s="21">
        <v>764</v>
      </c>
      <c r="F21" s="14">
        <f t="shared" si="7"/>
        <v>840.40000000000009</v>
      </c>
      <c r="G21" s="88">
        <f t="shared" si="8"/>
        <v>35000</v>
      </c>
      <c r="H21" s="89">
        <f t="shared" si="2"/>
        <v>26740000</v>
      </c>
      <c r="I21" s="90">
        <f t="shared" si="3"/>
        <v>29414000</v>
      </c>
      <c r="J21" s="91">
        <f t="shared" si="4"/>
        <v>61500</v>
      </c>
      <c r="K21" s="92">
        <f t="shared" si="5"/>
        <v>2689280.0000000005</v>
      </c>
    </row>
    <row r="22" spans="1:13" x14ac:dyDescent="0.25">
      <c r="A22" s="15">
        <v>20</v>
      </c>
      <c r="B22" s="20">
        <v>503</v>
      </c>
      <c r="C22" s="60">
        <v>5</v>
      </c>
      <c r="D22" s="14" t="s">
        <v>13</v>
      </c>
      <c r="E22" s="21">
        <v>648</v>
      </c>
      <c r="F22" s="14">
        <f t="shared" si="7"/>
        <v>712.80000000000007</v>
      </c>
      <c r="G22" s="88">
        <f>G21</f>
        <v>35000</v>
      </c>
      <c r="H22" s="89">
        <f t="shared" si="2"/>
        <v>22680000</v>
      </c>
      <c r="I22" s="90">
        <f t="shared" si="3"/>
        <v>24948000</v>
      </c>
      <c r="J22" s="91">
        <f t="shared" si="4"/>
        <v>52000</v>
      </c>
      <c r="K22" s="92">
        <f t="shared" si="5"/>
        <v>2280960</v>
      </c>
      <c r="M22" s="9"/>
    </row>
    <row r="23" spans="1:13" ht="16.5" x14ac:dyDescent="0.3">
      <c r="A23" s="63" t="s">
        <v>3</v>
      </c>
      <c r="B23" s="63"/>
      <c r="C23" s="63"/>
      <c r="D23" s="63"/>
      <c r="E23" s="19">
        <f t="shared" ref="E23:F23" si="9">SUM(E3:E22)</f>
        <v>12066</v>
      </c>
      <c r="F23" s="81">
        <f t="shared" si="9"/>
        <v>13272.599999999999</v>
      </c>
      <c r="G23" s="93"/>
      <c r="H23" s="94">
        <f t="shared" ref="H23:K23" si="10">SUM(H3:H22)</f>
        <v>422310000</v>
      </c>
      <c r="I23" s="94">
        <f t="shared" si="10"/>
        <v>464541000</v>
      </c>
      <c r="J23" s="94"/>
      <c r="K23" s="94">
        <f t="shared" si="10"/>
        <v>42472320</v>
      </c>
    </row>
    <row r="24" spans="1:13" x14ac:dyDescent="0.25">
      <c r="C24" s="36"/>
      <c r="D24" s="59"/>
    </row>
    <row r="25" spans="1:13" ht="18" x14ac:dyDescent="0.25">
      <c r="A25" s="80" t="s">
        <v>62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6" spans="1:13" ht="59.25" customHeight="1" x14ac:dyDescent="0.25">
      <c r="A26" s="76" t="s">
        <v>1</v>
      </c>
      <c r="B26" s="77" t="s">
        <v>0</v>
      </c>
      <c r="C26" s="78" t="s">
        <v>2</v>
      </c>
      <c r="D26" s="78" t="s">
        <v>12</v>
      </c>
      <c r="E26" s="79" t="s">
        <v>63</v>
      </c>
      <c r="F26" s="79" t="s">
        <v>11</v>
      </c>
      <c r="G26" s="84" t="s">
        <v>65</v>
      </c>
      <c r="H26" s="85" t="s">
        <v>66</v>
      </c>
      <c r="I26" s="86" t="s">
        <v>67</v>
      </c>
      <c r="J26" s="87" t="s">
        <v>68</v>
      </c>
      <c r="K26" s="87" t="s">
        <v>69</v>
      </c>
    </row>
    <row r="27" spans="1:13" x14ac:dyDescent="0.25">
      <c r="A27" s="15">
        <v>21</v>
      </c>
      <c r="B27" s="20">
        <v>501</v>
      </c>
      <c r="C27" s="60">
        <v>5</v>
      </c>
      <c r="D27" s="14" t="s">
        <v>13</v>
      </c>
      <c r="E27" s="21">
        <v>636</v>
      </c>
      <c r="F27" s="14">
        <f>E27*1.1</f>
        <v>699.6</v>
      </c>
      <c r="G27" s="88">
        <f>G22</f>
        <v>35000</v>
      </c>
      <c r="H27" s="89">
        <f t="shared" ref="H27:H30" si="11">E27*G27</f>
        <v>22260000</v>
      </c>
      <c r="I27" s="90">
        <f t="shared" ref="I27:I63" si="12">ROUND(H27*1.1,0)</f>
        <v>24486000</v>
      </c>
      <c r="J27" s="91">
        <f t="shared" ref="J27:J63" si="13">MROUND((I27*0.025/12),500)</f>
        <v>51000</v>
      </c>
      <c r="K27" s="92">
        <f t="shared" ref="K27:K30" si="14">F27*3200</f>
        <v>2238720</v>
      </c>
    </row>
    <row r="28" spans="1:13" x14ac:dyDescent="0.25">
      <c r="A28" s="15">
        <v>22</v>
      </c>
      <c r="B28" s="20">
        <v>502</v>
      </c>
      <c r="C28" s="60">
        <v>5</v>
      </c>
      <c r="D28" s="14" t="s">
        <v>13</v>
      </c>
      <c r="E28" s="21">
        <v>598</v>
      </c>
      <c r="F28" s="14">
        <f t="shared" ref="F28:F30" si="15">E28*1.1</f>
        <v>657.80000000000007</v>
      </c>
      <c r="G28" s="88">
        <f t="shared" ref="G28" si="16">G27</f>
        <v>35000</v>
      </c>
      <c r="H28" s="89">
        <f t="shared" si="11"/>
        <v>20930000</v>
      </c>
      <c r="I28" s="90">
        <f t="shared" si="12"/>
        <v>23023000</v>
      </c>
      <c r="J28" s="91">
        <f t="shared" si="13"/>
        <v>48000</v>
      </c>
      <c r="K28" s="92">
        <f t="shared" si="14"/>
        <v>2104960</v>
      </c>
    </row>
    <row r="29" spans="1:13" x14ac:dyDescent="0.25">
      <c r="A29" s="15">
        <v>23</v>
      </c>
      <c r="B29" s="20">
        <v>504</v>
      </c>
      <c r="C29" s="60">
        <v>5</v>
      </c>
      <c r="D29" s="14" t="s">
        <v>13</v>
      </c>
      <c r="E29" s="21">
        <v>648</v>
      </c>
      <c r="F29" s="14">
        <f t="shared" si="15"/>
        <v>712.80000000000007</v>
      </c>
      <c r="G29" s="88">
        <f>G28</f>
        <v>35000</v>
      </c>
      <c r="H29" s="89">
        <f t="shared" si="11"/>
        <v>22680000</v>
      </c>
      <c r="I29" s="90">
        <f t="shared" si="12"/>
        <v>24948000</v>
      </c>
      <c r="J29" s="91">
        <f t="shared" si="13"/>
        <v>52000</v>
      </c>
      <c r="K29" s="92">
        <f t="shared" si="14"/>
        <v>2280960</v>
      </c>
    </row>
    <row r="30" spans="1:13" x14ac:dyDescent="0.25">
      <c r="A30" s="15">
        <v>24</v>
      </c>
      <c r="B30" s="20">
        <v>601</v>
      </c>
      <c r="C30" s="60">
        <v>6</v>
      </c>
      <c r="D30" s="14" t="s">
        <v>13</v>
      </c>
      <c r="E30" s="21">
        <v>636</v>
      </c>
      <c r="F30" s="14">
        <f t="shared" si="15"/>
        <v>699.6</v>
      </c>
      <c r="G30" s="88">
        <f>G29+400</f>
        <v>35400</v>
      </c>
      <c r="H30" s="89">
        <f t="shared" si="11"/>
        <v>22514400</v>
      </c>
      <c r="I30" s="90">
        <f t="shared" si="12"/>
        <v>24765840</v>
      </c>
      <c r="J30" s="91">
        <f t="shared" si="13"/>
        <v>51500</v>
      </c>
      <c r="K30" s="92">
        <f t="shared" si="14"/>
        <v>2238720</v>
      </c>
    </row>
    <row r="31" spans="1:13" x14ac:dyDescent="0.25">
      <c r="A31" s="15">
        <v>25</v>
      </c>
      <c r="B31" s="20">
        <v>602</v>
      </c>
      <c r="C31" s="60">
        <v>6</v>
      </c>
      <c r="D31" s="14" t="s">
        <v>13</v>
      </c>
      <c r="E31" s="21">
        <v>598</v>
      </c>
      <c r="F31" s="14">
        <f t="shared" ref="F31:F35" si="17">E31*1.1</f>
        <v>657.80000000000007</v>
      </c>
      <c r="G31" s="88">
        <f t="shared" ref="G31:G63" si="18">G30</f>
        <v>35400</v>
      </c>
      <c r="H31" s="89">
        <f t="shared" ref="H31:H35" si="19">E31*G31</f>
        <v>21169200</v>
      </c>
      <c r="I31" s="90">
        <f t="shared" si="12"/>
        <v>23286120</v>
      </c>
      <c r="J31" s="91">
        <f t="shared" si="13"/>
        <v>48500</v>
      </c>
      <c r="K31" s="92">
        <f t="shared" ref="K31:K35" si="20">F31*3200</f>
        <v>2104960</v>
      </c>
    </row>
    <row r="32" spans="1:13" x14ac:dyDescent="0.25">
      <c r="A32" s="15">
        <v>26</v>
      </c>
      <c r="B32" s="20">
        <v>603</v>
      </c>
      <c r="C32" s="60">
        <v>6</v>
      </c>
      <c r="D32" s="14" t="s">
        <v>13</v>
      </c>
      <c r="E32" s="21">
        <v>648</v>
      </c>
      <c r="F32" s="14">
        <f t="shared" si="17"/>
        <v>712.80000000000007</v>
      </c>
      <c r="G32" s="88">
        <f t="shared" si="18"/>
        <v>35400</v>
      </c>
      <c r="H32" s="89">
        <f t="shared" si="19"/>
        <v>22939200</v>
      </c>
      <c r="I32" s="90">
        <f t="shared" si="12"/>
        <v>25233120</v>
      </c>
      <c r="J32" s="91">
        <f t="shared" si="13"/>
        <v>52500</v>
      </c>
      <c r="K32" s="92">
        <f t="shared" si="20"/>
        <v>2280960</v>
      </c>
    </row>
    <row r="33" spans="1:11" x14ac:dyDescent="0.25">
      <c r="A33" s="15">
        <v>27</v>
      </c>
      <c r="B33" s="20">
        <v>604</v>
      </c>
      <c r="C33" s="60">
        <v>6</v>
      </c>
      <c r="D33" s="14" t="s">
        <v>31</v>
      </c>
      <c r="E33" s="21">
        <v>764</v>
      </c>
      <c r="F33" s="14">
        <f t="shared" si="17"/>
        <v>840.40000000000009</v>
      </c>
      <c r="G33" s="88">
        <f t="shared" si="18"/>
        <v>35400</v>
      </c>
      <c r="H33" s="89">
        <f t="shared" si="19"/>
        <v>27045600</v>
      </c>
      <c r="I33" s="90">
        <f t="shared" si="12"/>
        <v>29750160</v>
      </c>
      <c r="J33" s="91">
        <f t="shared" si="13"/>
        <v>62000</v>
      </c>
      <c r="K33" s="92">
        <f t="shared" si="20"/>
        <v>2689280.0000000005</v>
      </c>
    </row>
    <row r="34" spans="1:11" x14ac:dyDescent="0.25">
      <c r="A34" s="15">
        <v>28</v>
      </c>
      <c r="B34" s="20">
        <v>701</v>
      </c>
      <c r="C34" s="60">
        <v>7</v>
      </c>
      <c r="D34" s="14" t="s">
        <v>13</v>
      </c>
      <c r="E34" s="21">
        <v>636</v>
      </c>
      <c r="F34" s="14">
        <f t="shared" si="17"/>
        <v>699.6</v>
      </c>
      <c r="G34" s="88">
        <f>G33</f>
        <v>35400</v>
      </c>
      <c r="H34" s="89">
        <f t="shared" si="19"/>
        <v>22514400</v>
      </c>
      <c r="I34" s="90">
        <f t="shared" si="12"/>
        <v>24765840</v>
      </c>
      <c r="J34" s="91">
        <f t="shared" si="13"/>
        <v>51500</v>
      </c>
      <c r="K34" s="92">
        <f t="shared" si="20"/>
        <v>2238720</v>
      </c>
    </row>
    <row r="35" spans="1:11" x14ac:dyDescent="0.25">
      <c r="A35" s="15">
        <v>29</v>
      </c>
      <c r="B35" s="20">
        <v>702</v>
      </c>
      <c r="C35" s="60">
        <v>7</v>
      </c>
      <c r="D35" s="14" t="s">
        <v>13</v>
      </c>
      <c r="E35" s="21">
        <v>598</v>
      </c>
      <c r="F35" s="14">
        <f t="shared" si="17"/>
        <v>657.80000000000007</v>
      </c>
      <c r="G35" s="88">
        <f t="shared" si="18"/>
        <v>35400</v>
      </c>
      <c r="H35" s="89">
        <f t="shared" si="19"/>
        <v>21169200</v>
      </c>
      <c r="I35" s="90">
        <f t="shared" si="12"/>
        <v>23286120</v>
      </c>
      <c r="J35" s="91">
        <f t="shared" si="13"/>
        <v>48500</v>
      </c>
      <c r="K35" s="92">
        <f t="shared" si="20"/>
        <v>2104960</v>
      </c>
    </row>
    <row r="36" spans="1:11" x14ac:dyDescent="0.25">
      <c r="A36" s="15">
        <v>30</v>
      </c>
      <c r="B36" s="20">
        <v>703</v>
      </c>
      <c r="C36" s="60">
        <v>7</v>
      </c>
      <c r="D36" s="14" t="s">
        <v>13</v>
      </c>
      <c r="E36" s="21">
        <v>648</v>
      </c>
      <c r="F36" s="14">
        <f t="shared" ref="F36:F57" si="21">E36*1.1</f>
        <v>712.80000000000007</v>
      </c>
      <c r="G36" s="88">
        <f t="shared" si="18"/>
        <v>35400</v>
      </c>
      <c r="H36" s="89">
        <f t="shared" ref="H36:H57" si="22">E36*G36</f>
        <v>22939200</v>
      </c>
      <c r="I36" s="90">
        <f t="shared" si="12"/>
        <v>25233120</v>
      </c>
      <c r="J36" s="91">
        <f t="shared" si="13"/>
        <v>52500</v>
      </c>
      <c r="K36" s="92">
        <f t="shared" ref="K36:K57" si="23">F36*3200</f>
        <v>2280960</v>
      </c>
    </row>
    <row r="37" spans="1:11" x14ac:dyDescent="0.25">
      <c r="A37" s="15">
        <v>31</v>
      </c>
      <c r="B37" s="20">
        <v>704</v>
      </c>
      <c r="C37" s="60">
        <v>7</v>
      </c>
      <c r="D37" s="14" t="s">
        <v>31</v>
      </c>
      <c r="E37" s="21">
        <v>764</v>
      </c>
      <c r="F37" s="14">
        <f t="shared" si="21"/>
        <v>840.40000000000009</v>
      </c>
      <c r="G37" s="88">
        <f t="shared" si="18"/>
        <v>35400</v>
      </c>
      <c r="H37" s="89">
        <f t="shared" si="22"/>
        <v>27045600</v>
      </c>
      <c r="I37" s="90">
        <f t="shared" si="12"/>
        <v>29750160</v>
      </c>
      <c r="J37" s="91">
        <f t="shared" si="13"/>
        <v>62000</v>
      </c>
      <c r="K37" s="92">
        <f t="shared" si="23"/>
        <v>2689280.0000000005</v>
      </c>
    </row>
    <row r="38" spans="1:11" x14ac:dyDescent="0.25">
      <c r="A38" s="15">
        <v>32</v>
      </c>
      <c r="B38" s="20">
        <v>801</v>
      </c>
      <c r="C38" s="60">
        <v>8</v>
      </c>
      <c r="D38" s="14" t="s">
        <v>13</v>
      </c>
      <c r="E38" s="21">
        <v>636</v>
      </c>
      <c r="F38" s="14">
        <f t="shared" si="21"/>
        <v>699.6</v>
      </c>
      <c r="G38" s="88">
        <f t="shared" si="18"/>
        <v>35400</v>
      </c>
      <c r="H38" s="89">
        <f t="shared" si="22"/>
        <v>22514400</v>
      </c>
      <c r="I38" s="90">
        <f t="shared" si="12"/>
        <v>24765840</v>
      </c>
      <c r="J38" s="91">
        <f t="shared" si="13"/>
        <v>51500</v>
      </c>
      <c r="K38" s="92">
        <f t="shared" si="23"/>
        <v>2238720</v>
      </c>
    </row>
    <row r="39" spans="1:11" x14ac:dyDescent="0.25">
      <c r="A39" s="15">
        <v>33</v>
      </c>
      <c r="B39" s="20">
        <v>802</v>
      </c>
      <c r="C39" s="60">
        <v>8</v>
      </c>
      <c r="D39" s="14" t="s">
        <v>13</v>
      </c>
      <c r="E39" s="21">
        <v>598</v>
      </c>
      <c r="F39" s="14">
        <f t="shared" si="21"/>
        <v>657.80000000000007</v>
      </c>
      <c r="G39" s="88">
        <f t="shared" si="18"/>
        <v>35400</v>
      </c>
      <c r="H39" s="89">
        <f t="shared" si="22"/>
        <v>21169200</v>
      </c>
      <c r="I39" s="90">
        <f t="shared" si="12"/>
        <v>23286120</v>
      </c>
      <c r="J39" s="91">
        <f t="shared" si="13"/>
        <v>48500</v>
      </c>
      <c r="K39" s="92">
        <f t="shared" si="23"/>
        <v>2104960</v>
      </c>
    </row>
    <row r="40" spans="1:11" x14ac:dyDescent="0.25">
      <c r="A40" s="15">
        <v>34</v>
      </c>
      <c r="B40" s="20">
        <v>803</v>
      </c>
      <c r="C40" s="60">
        <v>8</v>
      </c>
      <c r="D40" s="14" t="s">
        <v>13</v>
      </c>
      <c r="E40" s="21">
        <v>648</v>
      </c>
      <c r="F40" s="14">
        <f t="shared" si="21"/>
        <v>712.80000000000007</v>
      </c>
      <c r="G40" s="88">
        <f t="shared" si="18"/>
        <v>35400</v>
      </c>
      <c r="H40" s="89">
        <f t="shared" si="22"/>
        <v>22939200</v>
      </c>
      <c r="I40" s="90">
        <f t="shared" si="12"/>
        <v>25233120</v>
      </c>
      <c r="J40" s="91">
        <f t="shared" si="13"/>
        <v>52500</v>
      </c>
      <c r="K40" s="92">
        <f t="shared" si="23"/>
        <v>2280960</v>
      </c>
    </row>
    <row r="41" spans="1:11" x14ac:dyDescent="0.25">
      <c r="A41" s="15">
        <v>35</v>
      </c>
      <c r="B41" s="20">
        <v>804</v>
      </c>
      <c r="C41" s="60">
        <v>8</v>
      </c>
      <c r="D41" s="14" t="s">
        <v>31</v>
      </c>
      <c r="E41" s="21">
        <v>764</v>
      </c>
      <c r="F41" s="14">
        <f t="shared" si="21"/>
        <v>840.40000000000009</v>
      </c>
      <c r="G41" s="88">
        <f t="shared" si="18"/>
        <v>35400</v>
      </c>
      <c r="H41" s="89">
        <f t="shared" si="22"/>
        <v>27045600</v>
      </c>
      <c r="I41" s="90">
        <f t="shared" si="12"/>
        <v>29750160</v>
      </c>
      <c r="J41" s="91">
        <f t="shared" si="13"/>
        <v>62000</v>
      </c>
      <c r="K41" s="92">
        <f t="shared" si="23"/>
        <v>2689280.0000000005</v>
      </c>
    </row>
    <row r="42" spans="1:11" x14ac:dyDescent="0.25">
      <c r="A42" s="15">
        <v>36</v>
      </c>
      <c r="B42" s="20">
        <v>901</v>
      </c>
      <c r="C42" s="60">
        <v>9</v>
      </c>
      <c r="D42" s="14" t="s">
        <v>13</v>
      </c>
      <c r="E42" s="21">
        <v>636</v>
      </c>
      <c r="F42" s="14">
        <f t="shared" si="21"/>
        <v>699.6</v>
      </c>
      <c r="G42" s="88">
        <f t="shared" si="18"/>
        <v>35400</v>
      </c>
      <c r="H42" s="89">
        <f t="shared" si="22"/>
        <v>22514400</v>
      </c>
      <c r="I42" s="90">
        <f t="shared" si="12"/>
        <v>24765840</v>
      </c>
      <c r="J42" s="91">
        <f t="shared" si="13"/>
        <v>51500</v>
      </c>
      <c r="K42" s="92">
        <f t="shared" si="23"/>
        <v>2238720</v>
      </c>
    </row>
    <row r="43" spans="1:11" x14ac:dyDescent="0.25">
      <c r="A43" s="15">
        <v>37</v>
      </c>
      <c r="B43" s="20">
        <v>902</v>
      </c>
      <c r="C43" s="60">
        <v>9</v>
      </c>
      <c r="D43" s="14" t="s">
        <v>13</v>
      </c>
      <c r="E43" s="21">
        <v>598</v>
      </c>
      <c r="F43" s="14">
        <f t="shared" si="21"/>
        <v>657.80000000000007</v>
      </c>
      <c r="G43" s="88">
        <f t="shared" si="18"/>
        <v>35400</v>
      </c>
      <c r="H43" s="89">
        <f t="shared" si="22"/>
        <v>21169200</v>
      </c>
      <c r="I43" s="90">
        <f t="shared" si="12"/>
        <v>23286120</v>
      </c>
      <c r="J43" s="91">
        <f t="shared" si="13"/>
        <v>48500</v>
      </c>
      <c r="K43" s="92">
        <f t="shared" si="23"/>
        <v>2104960</v>
      </c>
    </row>
    <row r="44" spans="1:11" x14ac:dyDescent="0.25">
      <c r="A44" s="15">
        <v>38</v>
      </c>
      <c r="B44" s="20">
        <v>903</v>
      </c>
      <c r="C44" s="60">
        <v>9</v>
      </c>
      <c r="D44" s="14" t="s">
        <v>13</v>
      </c>
      <c r="E44" s="21">
        <v>648</v>
      </c>
      <c r="F44" s="14">
        <f t="shared" si="21"/>
        <v>712.80000000000007</v>
      </c>
      <c r="G44" s="88">
        <f t="shared" si="18"/>
        <v>35400</v>
      </c>
      <c r="H44" s="89">
        <f t="shared" si="22"/>
        <v>22939200</v>
      </c>
      <c r="I44" s="90">
        <f t="shared" si="12"/>
        <v>25233120</v>
      </c>
      <c r="J44" s="91">
        <f t="shared" si="13"/>
        <v>52500</v>
      </c>
      <c r="K44" s="92">
        <f t="shared" si="23"/>
        <v>2280960</v>
      </c>
    </row>
    <row r="45" spans="1:11" x14ac:dyDescent="0.25">
      <c r="A45" s="15">
        <v>39</v>
      </c>
      <c r="B45" s="20">
        <v>904</v>
      </c>
      <c r="C45" s="60">
        <v>9</v>
      </c>
      <c r="D45" s="14" t="s">
        <v>31</v>
      </c>
      <c r="E45" s="21">
        <v>764</v>
      </c>
      <c r="F45" s="14">
        <f t="shared" si="21"/>
        <v>840.40000000000009</v>
      </c>
      <c r="G45" s="88">
        <f t="shared" si="18"/>
        <v>35400</v>
      </c>
      <c r="H45" s="89">
        <f t="shared" si="22"/>
        <v>27045600</v>
      </c>
      <c r="I45" s="90">
        <f t="shared" si="12"/>
        <v>29750160</v>
      </c>
      <c r="J45" s="91">
        <f t="shared" si="13"/>
        <v>62000</v>
      </c>
      <c r="K45" s="92">
        <f t="shared" si="23"/>
        <v>2689280.0000000005</v>
      </c>
    </row>
    <row r="46" spans="1:11" x14ac:dyDescent="0.25">
      <c r="A46" s="15">
        <v>40</v>
      </c>
      <c r="B46" s="20">
        <v>1001</v>
      </c>
      <c r="C46" s="60">
        <v>10</v>
      </c>
      <c r="D46" s="14" t="s">
        <v>13</v>
      </c>
      <c r="E46" s="21">
        <v>636</v>
      </c>
      <c r="F46" s="14">
        <f t="shared" si="21"/>
        <v>699.6</v>
      </c>
      <c r="G46" s="88">
        <f t="shared" si="18"/>
        <v>35400</v>
      </c>
      <c r="H46" s="89">
        <f t="shared" si="22"/>
        <v>22514400</v>
      </c>
      <c r="I46" s="90">
        <f t="shared" si="12"/>
        <v>24765840</v>
      </c>
      <c r="J46" s="91">
        <f t="shared" si="13"/>
        <v>51500</v>
      </c>
      <c r="K46" s="92">
        <f t="shared" si="23"/>
        <v>2238720</v>
      </c>
    </row>
    <row r="47" spans="1:11" x14ac:dyDescent="0.25">
      <c r="A47" s="15">
        <v>41</v>
      </c>
      <c r="B47" s="20">
        <v>1002</v>
      </c>
      <c r="C47" s="60">
        <v>10</v>
      </c>
      <c r="D47" s="14" t="s">
        <v>13</v>
      </c>
      <c r="E47" s="21">
        <v>598</v>
      </c>
      <c r="F47" s="14">
        <f t="shared" si="21"/>
        <v>657.80000000000007</v>
      </c>
      <c r="G47" s="88">
        <f t="shared" si="18"/>
        <v>35400</v>
      </c>
      <c r="H47" s="89">
        <f t="shared" si="22"/>
        <v>21169200</v>
      </c>
      <c r="I47" s="90">
        <f t="shared" si="12"/>
        <v>23286120</v>
      </c>
      <c r="J47" s="91">
        <f t="shared" si="13"/>
        <v>48500</v>
      </c>
      <c r="K47" s="92">
        <f t="shared" si="23"/>
        <v>2104960</v>
      </c>
    </row>
    <row r="48" spans="1:11" x14ac:dyDescent="0.25">
      <c r="A48" s="15">
        <v>42</v>
      </c>
      <c r="B48" s="20">
        <v>1003</v>
      </c>
      <c r="C48" s="60">
        <v>10</v>
      </c>
      <c r="D48" s="14" t="s">
        <v>13</v>
      </c>
      <c r="E48" s="21">
        <v>648</v>
      </c>
      <c r="F48" s="14">
        <f t="shared" si="21"/>
        <v>712.80000000000007</v>
      </c>
      <c r="G48" s="88">
        <f t="shared" si="18"/>
        <v>35400</v>
      </c>
      <c r="H48" s="89">
        <f t="shared" si="22"/>
        <v>22939200</v>
      </c>
      <c r="I48" s="90">
        <f t="shared" si="12"/>
        <v>25233120</v>
      </c>
      <c r="J48" s="91">
        <f t="shared" si="13"/>
        <v>52500</v>
      </c>
      <c r="K48" s="92">
        <f t="shared" si="23"/>
        <v>2280960</v>
      </c>
    </row>
    <row r="49" spans="1:11" x14ac:dyDescent="0.25">
      <c r="A49" s="15">
        <v>43</v>
      </c>
      <c r="B49" s="20">
        <v>1004</v>
      </c>
      <c r="C49" s="60">
        <v>10</v>
      </c>
      <c r="D49" s="14" t="s">
        <v>31</v>
      </c>
      <c r="E49" s="21">
        <v>764</v>
      </c>
      <c r="F49" s="14">
        <f t="shared" si="21"/>
        <v>840.40000000000009</v>
      </c>
      <c r="G49" s="88">
        <f t="shared" si="18"/>
        <v>35400</v>
      </c>
      <c r="H49" s="89">
        <f t="shared" si="22"/>
        <v>27045600</v>
      </c>
      <c r="I49" s="90">
        <f t="shared" si="12"/>
        <v>29750160</v>
      </c>
      <c r="J49" s="91">
        <f t="shared" si="13"/>
        <v>62000</v>
      </c>
      <c r="K49" s="92">
        <f t="shared" si="23"/>
        <v>2689280.0000000005</v>
      </c>
    </row>
    <row r="50" spans="1:11" x14ac:dyDescent="0.25">
      <c r="A50" s="15">
        <v>44</v>
      </c>
      <c r="B50" s="20">
        <v>1101</v>
      </c>
      <c r="C50" s="60">
        <v>11</v>
      </c>
      <c r="D50" s="14" t="s">
        <v>13</v>
      </c>
      <c r="E50" s="21">
        <v>636</v>
      </c>
      <c r="F50" s="14">
        <f t="shared" si="21"/>
        <v>699.6</v>
      </c>
      <c r="G50" s="88">
        <f>G49+400</f>
        <v>35800</v>
      </c>
      <c r="H50" s="89">
        <f t="shared" si="22"/>
        <v>22768800</v>
      </c>
      <c r="I50" s="90">
        <f t="shared" si="12"/>
        <v>25045680</v>
      </c>
      <c r="J50" s="91">
        <f t="shared" si="13"/>
        <v>52000</v>
      </c>
      <c r="K50" s="92">
        <f t="shared" si="23"/>
        <v>2238720</v>
      </c>
    </row>
    <row r="51" spans="1:11" x14ac:dyDescent="0.25">
      <c r="A51" s="15">
        <v>45</v>
      </c>
      <c r="B51" s="20">
        <v>1102</v>
      </c>
      <c r="C51" s="60">
        <v>11</v>
      </c>
      <c r="D51" s="14" t="s">
        <v>13</v>
      </c>
      <c r="E51" s="21">
        <v>598</v>
      </c>
      <c r="F51" s="14">
        <f t="shared" si="21"/>
        <v>657.80000000000007</v>
      </c>
      <c r="G51" s="88">
        <f t="shared" si="18"/>
        <v>35800</v>
      </c>
      <c r="H51" s="89">
        <f t="shared" si="22"/>
        <v>21408400</v>
      </c>
      <c r="I51" s="90">
        <f t="shared" si="12"/>
        <v>23549240</v>
      </c>
      <c r="J51" s="91">
        <f t="shared" si="13"/>
        <v>49000</v>
      </c>
      <c r="K51" s="92">
        <f t="shared" si="23"/>
        <v>2104960</v>
      </c>
    </row>
    <row r="52" spans="1:11" x14ac:dyDescent="0.25">
      <c r="A52" s="15">
        <v>46</v>
      </c>
      <c r="B52" s="20">
        <v>1103</v>
      </c>
      <c r="C52" s="60">
        <v>11</v>
      </c>
      <c r="D52" s="14" t="s">
        <v>13</v>
      </c>
      <c r="E52" s="21">
        <v>648</v>
      </c>
      <c r="F52" s="14">
        <f t="shared" si="21"/>
        <v>712.80000000000007</v>
      </c>
      <c r="G52" s="88">
        <f t="shared" si="18"/>
        <v>35800</v>
      </c>
      <c r="H52" s="89">
        <f t="shared" si="22"/>
        <v>23198400</v>
      </c>
      <c r="I52" s="90">
        <f t="shared" si="12"/>
        <v>25518240</v>
      </c>
      <c r="J52" s="91">
        <f t="shared" si="13"/>
        <v>53000</v>
      </c>
      <c r="K52" s="92">
        <f t="shared" si="23"/>
        <v>2280960</v>
      </c>
    </row>
    <row r="53" spans="1:11" x14ac:dyDescent="0.25">
      <c r="A53" s="15">
        <v>47</v>
      </c>
      <c r="B53" s="20">
        <v>1104</v>
      </c>
      <c r="C53" s="60">
        <v>11</v>
      </c>
      <c r="D53" s="14" t="s">
        <v>31</v>
      </c>
      <c r="E53" s="21">
        <v>764</v>
      </c>
      <c r="F53" s="14">
        <f t="shared" si="21"/>
        <v>840.40000000000009</v>
      </c>
      <c r="G53" s="88">
        <f t="shared" si="18"/>
        <v>35800</v>
      </c>
      <c r="H53" s="89">
        <f t="shared" si="22"/>
        <v>27351200</v>
      </c>
      <c r="I53" s="90">
        <f t="shared" si="12"/>
        <v>30086320</v>
      </c>
      <c r="J53" s="91">
        <f t="shared" si="13"/>
        <v>62500</v>
      </c>
      <c r="K53" s="92">
        <f t="shared" si="23"/>
        <v>2689280.0000000005</v>
      </c>
    </row>
    <row r="54" spans="1:11" x14ac:dyDescent="0.25">
      <c r="A54" s="15">
        <v>48</v>
      </c>
      <c r="B54" s="20">
        <v>1201</v>
      </c>
      <c r="C54" s="60">
        <v>12</v>
      </c>
      <c r="D54" s="14" t="s">
        <v>13</v>
      </c>
      <c r="E54" s="21">
        <v>636</v>
      </c>
      <c r="F54" s="14">
        <f t="shared" si="21"/>
        <v>699.6</v>
      </c>
      <c r="G54" s="88">
        <f t="shared" si="18"/>
        <v>35800</v>
      </c>
      <c r="H54" s="89">
        <f t="shared" si="22"/>
        <v>22768800</v>
      </c>
      <c r="I54" s="90">
        <f t="shared" si="12"/>
        <v>25045680</v>
      </c>
      <c r="J54" s="91">
        <f t="shared" si="13"/>
        <v>52000</v>
      </c>
      <c r="K54" s="92">
        <f t="shared" si="23"/>
        <v>2238720</v>
      </c>
    </row>
    <row r="55" spans="1:11" x14ac:dyDescent="0.25">
      <c r="A55" s="15">
        <v>49</v>
      </c>
      <c r="B55" s="20">
        <v>1202</v>
      </c>
      <c r="C55" s="60">
        <v>12</v>
      </c>
      <c r="D55" s="14" t="s">
        <v>13</v>
      </c>
      <c r="E55" s="21">
        <v>598</v>
      </c>
      <c r="F55" s="14">
        <f t="shared" si="21"/>
        <v>657.80000000000007</v>
      </c>
      <c r="G55" s="88">
        <f t="shared" si="18"/>
        <v>35800</v>
      </c>
      <c r="H55" s="89">
        <f t="shared" si="22"/>
        <v>21408400</v>
      </c>
      <c r="I55" s="90">
        <f t="shared" si="12"/>
        <v>23549240</v>
      </c>
      <c r="J55" s="91">
        <f t="shared" si="13"/>
        <v>49000</v>
      </c>
      <c r="K55" s="92">
        <f t="shared" si="23"/>
        <v>2104960</v>
      </c>
    </row>
    <row r="56" spans="1:11" x14ac:dyDescent="0.25">
      <c r="A56" s="15">
        <v>50</v>
      </c>
      <c r="B56" s="20">
        <v>1203</v>
      </c>
      <c r="C56" s="60">
        <v>12</v>
      </c>
      <c r="D56" s="14" t="s">
        <v>13</v>
      </c>
      <c r="E56" s="21">
        <v>648</v>
      </c>
      <c r="F56" s="14">
        <f t="shared" si="21"/>
        <v>712.80000000000007</v>
      </c>
      <c r="G56" s="88">
        <f t="shared" si="18"/>
        <v>35800</v>
      </c>
      <c r="H56" s="89">
        <f t="shared" si="22"/>
        <v>23198400</v>
      </c>
      <c r="I56" s="90">
        <f t="shared" si="12"/>
        <v>25518240</v>
      </c>
      <c r="J56" s="91">
        <f t="shared" si="13"/>
        <v>53000</v>
      </c>
      <c r="K56" s="92">
        <f t="shared" si="23"/>
        <v>2280960</v>
      </c>
    </row>
    <row r="57" spans="1:11" x14ac:dyDescent="0.25">
      <c r="A57" s="15">
        <v>51</v>
      </c>
      <c r="B57" s="20">
        <v>1204</v>
      </c>
      <c r="C57" s="60">
        <v>12</v>
      </c>
      <c r="D57" s="14" t="s">
        <v>31</v>
      </c>
      <c r="E57" s="21">
        <v>764</v>
      </c>
      <c r="F57" s="14">
        <f t="shared" si="21"/>
        <v>840.40000000000009</v>
      </c>
      <c r="G57" s="88">
        <f t="shared" si="18"/>
        <v>35800</v>
      </c>
      <c r="H57" s="89">
        <f t="shared" si="22"/>
        <v>27351200</v>
      </c>
      <c r="I57" s="90">
        <f t="shared" si="12"/>
        <v>30086320</v>
      </c>
      <c r="J57" s="91">
        <f t="shared" si="13"/>
        <v>62500</v>
      </c>
      <c r="K57" s="92">
        <f t="shared" si="23"/>
        <v>2689280.0000000005</v>
      </c>
    </row>
    <row r="58" spans="1:11" x14ac:dyDescent="0.25">
      <c r="A58" s="15">
        <v>52</v>
      </c>
      <c r="B58" s="20">
        <v>1401</v>
      </c>
      <c r="C58" s="60">
        <v>14</v>
      </c>
      <c r="D58" s="14" t="s">
        <v>13</v>
      </c>
      <c r="E58" s="21">
        <v>636</v>
      </c>
      <c r="F58" s="14">
        <f t="shared" ref="F58:F63" si="24">E58*1.1</f>
        <v>699.6</v>
      </c>
      <c r="G58" s="88">
        <f>G57</f>
        <v>35800</v>
      </c>
      <c r="H58" s="89">
        <f t="shared" ref="H58:H63" si="25">E58*G58</f>
        <v>22768800</v>
      </c>
      <c r="I58" s="90">
        <f t="shared" si="12"/>
        <v>25045680</v>
      </c>
      <c r="J58" s="91">
        <f t="shared" si="13"/>
        <v>52000</v>
      </c>
      <c r="K58" s="92">
        <f t="shared" ref="K58:K63" si="26">F58*3200</f>
        <v>2238720</v>
      </c>
    </row>
    <row r="59" spans="1:11" x14ac:dyDescent="0.25">
      <c r="A59" s="15">
        <v>53</v>
      </c>
      <c r="B59" s="20">
        <v>1402</v>
      </c>
      <c r="C59" s="60">
        <v>14</v>
      </c>
      <c r="D59" s="14" t="s">
        <v>13</v>
      </c>
      <c r="E59" s="21">
        <v>598</v>
      </c>
      <c r="F59" s="14">
        <f t="shared" si="24"/>
        <v>657.80000000000007</v>
      </c>
      <c r="G59" s="88">
        <f t="shared" si="18"/>
        <v>35800</v>
      </c>
      <c r="H59" s="89">
        <f t="shared" si="25"/>
        <v>21408400</v>
      </c>
      <c r="I59" s="90">
        <f t="shared" si="12"/>
        <v>23549240</v>
      </c>
      <c r="J59" s="91">
        <f t="shared" si="13"/>
        <v>49000</v>
      </c>
      <c r="K59" s="92">
        <f t="shared" si="26"/>
        <v>2104960</v>
      </c>
    </row>
    <row r="60" spans="1:11" x14ac:dyDescent="0.25">
      <c r="A60" s="15">
        <v>54</v>
      </c>
      <c r="B60" s="20">
        <v>1403</v>
      </c>
      <c r="C60" s="60">
        <v>14</v>
      </c>
      <c r="D60" s="14" t="s">
        <v>13</v>
      </c>
      <c r="E60" s="21">
        <v>648</v>
      </c>
      <c r="F60" s="14">
        <f t="shared" si="24"/>
        <v>712.80000000000007</v>
      </c>
      <c r="G60" s="88">
        <f t="shared" si="18"/>
        <v>35800</v>
      </c>
      <c r="H60" s="89">
        <f t="shared" si="25"/>
        <v>23198400</v>
      </c>
      <c r="I60" s="90">
        <f t="shared" si="12"/>
        <v>25518240</v>
      </c>
      <c r="J60" s="91">
        <f t="shared" si="13"/>
        <v>53000</v>
      </c>
      <c r="K60" s="92">
        <f t="shared" si="26"/>
        <v>2280960</v>
      </c>
    </row>
    <row r="61" spans="1:11" x14ac:dyDescent="0.25">
      <c r="A61" s="15">
        <v>55</v>
      </c>
      <c r="B61" s="20">
        <v>1404</v>
      </c>
      <c r="C61" s="60">
        <v>14</v>
      </c>
      <c r="D61" s="14" t="s">
        <v>31</v>
      </c>
      <c r="E61" s="21">
        <v>764</v>
      </c>
      <c r="F61" s="14">
        <f t="shared" si="24"/>
        <v>840.40000000000009</v>
      </c>
      <c r="G61" s="88">
        <f t="shared" si="18"/>
        <v>35800</v>
      </c>
      <c r="H61" s="89">
        <f t="shared" si="25"/>
        <v>27351200</v>
      </c>
      <c r="I61" s="90">
        <f t="shared" si="12"/>
        <v>30086320</v>
      </c>
      <c r="J61" s="91">
        <f t="shared" si="13"/>
        <v>62500</v>
      </c>
      <c r="K61" s="92">
        <f t="shared" si="26"/>
        <v>2689280.0000000005</v>
      </c>
    </row>
    <row r="62" spans="1:11" x14ac:dyDescent="0.25">
      <c r="A62" s="15">
        <v>56</v>
      </c>
      <c r="B62" s="20">
        <v>1503</v>
      </c>
      <c r="C62" s="60">
        <v>15</v>
      </c>
      <c r="D62" s="14" t="s">
        <v>13</v>
      </c>
      <c r="E62" s="21">
        <v>648</v>
      </c>
      <c r="F62" s="14">
        <f t="shared" si="24"/>
        <v>712.80000000000007</v>
      </c>
      <c r="G62" s="88">
        <f t="shared" si="18"/>
        <v>35800</v>
      </c>
      <c r="H62" s="89">
        <f t="shared" si="25"/>
        <v>23198400</v>
      </c>
      <c r="I62" s="90">
        <f t="shared" si="12"/>
        <v>25518240</v>
      </c>
      <c r="J62" s="91">
        <f t="shared" si="13"/>
        <v>53000</v>
      </c>
      <c r="K62" s="92">
        <f t="shared" si="26"/>
        <v>2280960</v>
      </c>
    </row>
    <row r="63" spans="1:11" x14ac:dyDescent="0.25">
      <c r="A63" s="15">
        <v>57</v>
      </c>
      <c r="B63" s="20">
        <v>1504</v>
      </c>
      <c r="C63" s="60">
        <v>15</v>
      </c>
      <c r="D63" s="14" t="s">
        <v>31</v>
      </c>
      <c r="E63" s="21">
        <v>764</v>
      </c>
      <c r="F63" s="14">
        <f t="shared" si="24"/>
        <v>840.40000000000009</v>
      </c>
      <c r="G63" s="88">
        <f t="shared" si="18"/>
        <v>35800</v>
      </c>
      <c r="H63" s="89">
        <f t="shared" si="25"/>
        <v>27351200</v>
      </c>
      <c r="I63" s="90">
        <f t="shared" si="12"/>
        <v>30086320</v>
      </c>
      <c r="J63" s="91">
        <f t="shared" si="13"/>
        <v>62500</v>
      </c>
      <c r="K63" s="92">
        <f t="shared" si="26"/>
        <v>2689280.0000000005</v>
      </c>
    </row>
    <row r="64" spans="1:11" x14ac:dyDescent="0.25">
      <c r="A64" s="99" t="s">
        <v>64</v>
      </c>
      <c r="B64" s="100"/>
      <c r="C64" s="100"/>
      <c r="D64" s="101"/>
      <c r="E64" s="82">
        <f>SUM(E27:E63)</f>
        <v>24462</v>
      </c>
      <c r="F64" s="19">
        <f>SUM(F27:F63)</f>
        <v>26908.199999999993</v>
      </c>
      <c r="G64" s="88"/>
      <c r="H64" s="95">
        <f>SUM(H27:H63)</f>
        <v>868942000</v>
      </c>
      <c r="I64" s="96">
        <f>SUM(I27:I63)</f>
        <v>955836200</v>
      </c>
      <c r="J64" s="97"/>
      <c r="K64" s="98">
        <f>SUM(K27:K63)</f>
        <v>86106240</v>
      </c>
    </row>
    <row r="65" spans="3:4" x14ac:dyDescent="0.25">
      <c r="C65" s="36"/>
      <c r="D65" s="59"/>
    </row>
    <row r="66" spans="3:4" x14ac:dyDescent="0.25">
      <c r="C66" s="36"/>
      <c r="D66" s="59"/>
    </row>
    <row r="67" spans="3:4" x14ac:dyDescent="0.25">
      <c r="C67" s="36"/>
      <c r="D67" s="59"/>
    </row>
    <row r="68" spans="3:4" x14ac:dyDescent="0.25">
      <c r="C68" s="36"/>
      <c r="D68" s="59"/>
    </row>
    <row r="69" spans="3:4" x14ac:dyDescent="0.25">
      <c r="C69" s="36"/>
      <c r="D69" s="59"/>
    </row>
    <row r="70" spans="3:4" x14ac:dyDescent="0.25">
      <c r="C70" s="36"/>
      <c r="D70" s="59"/>
    </row>
  </sheetData>
  <mergeCells count="4">
    <mergeCell ref="A23:D23"/>
    <mergeCell ref="A1:K1"/>
    <mergeCell ref="A25:K25"/>
    <mergeCell ref="A64:D64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BF41-00DA-45E9-9142-75DA3B7B6E6E}">
  <dimension ref="A1:M73"/>
  <sheetViews>
    <sheetView tabSelected="1" topLeftCell="A25" zoomScale="160" zoomScaleNormal="160" workbookViewId="0">
      <selection activeCell="K67" sqref="K67"/>
    </sheetView>
  </sheetViews>
  <sheetFormatPr defaultRowHeight="15" x14ac:dyDescent="0.25"/>
  <cols>
    <col min="1" max="1" width="4.140625" style="16" customWidth="1"/>
    <col min="2" max="2" width="6.28515625" style="18" customWidth="1"/>
    <col min="3" max="3" width="5.140625" style="31" customWidth="1"/>
    <col min="4" max="4" width="7.140625" style="60" customWidth="1"/>
    <col min="5" max="5" width="7" style="58" customWidth="1"/>
    <col min="6" max="6" width="6.42578125" style="17" customWidth="1"/>
    <col min="7" max="7" width="7.140625" style="83" customWidth="1"/>
    <col min="8" max="9" width="13.28515625" style="83" customWidth="1"/>
    <col min="10" max="10" width="8" style="83" customWidth="1"/>
    <col min="11" max="11" width="10" style="83" customWidth="1"/>
    <col min="12" max="12" width="10.42578125" style="83" bestFit="1" customWidth="1"/>
    <col min="13" max="13" width="10.28515625" style="1" bestFit="1" customWidth="1"/>
  </cols>
  <sheetData>
    <row r="1" spans="1:11" ht="18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52.5" customHeight="1" x14ac:dyDescent="0.25">
      <c r="A2" s="102" t="s">
        <v>1</v>
      </c>
      <c r="B2" s="78" t="s">
        <v>0</v>
      </c>
      <c r="C2" s="78" t="s">
        <v>2</v>
      </c>
      <c r="D2" s="78" t="s">
        <v>12</v>
      </c>
      <c r="E2" s="78" t="s">
        <v>61</v>
      </c>
      <c r="F2" s="78" t="s">
        <v>11</v>
      </c>
      <c r="G2" s="85" t="s">
        <v>65</v>
      </c>
      <c r="H2" s="85" t="s">
        <v>66</v>
      </c>
      <c r="I2" s="103" t="s">
        <v>67</v>
      </c>
      <c r="J2" s="85" t="s">
        <v>68</v>
      </c>
      <c r="K2" s="85" t="s">
        <v>69</v>
      </c>
    </row>
    <row r="3" spans="1:11" x14ac:dyDescent="0.25">
      <c r="A3" s="15">
        <v>1</v>
      </c>
      <c r="B3" s="14">
        <v>101</v>
      </c>
      <c r="C3" s="60">
        <v>1</v>
      </c>
      <c r="D3" s="14" t="s">
        <v>31</v>
      </c>
      <c r="E3" s="104">
        <v>773</v>
      </c>
      <c r="F3" s="14">
        <f>E3*1.1</f>
        <v>850.30000000000007</v>
      </c>
      <c r="G3" s="88">
        <v>35000</v>
      </c>
      <c r="H3" s="89">
        <v>0</v>
      </c>
      <c r="I3" s="90">
        <f t="shared" ref="I3:I30" si="0">ROUND(H3*1.1,0)</f>
        <v>0</v>
      </c>
      <c r="J3" s="91">
        <f t="shared" ref="J3:J30" si="1">MROUND((I3*0.025/12),500)</f>
        <v>0</v>
      </c>
      <c r="K3" s="92">
        <f t="shared" ref="K3:K18" si="2">F3*3200</f>
        <v>2720960</v>
      </c>
    </row>
    <row r="4" spans="1:11" x14ac:dyDescent="0.25">
      <c r="A4" s="15">
        <v>2</v>
      </c>
      <c r="B4" s="14">
        <v>102</v>
      </c>
      <c r="C4" s="60">
        <v>1</v>
      </c>
      <c r="D4" s="14" t="s">
        <v>13</v>
      </c>
      <c r="E4" s="104">
        <v>513</v>
      </c>
      <c r="F4" s="14">
        <f t="shared" ref="F4:F30" si="3">E4*1.1</f>
        <v>564.30000000000007</v>
      </c>
      <c r="G4" s="88">
        <v>35000</v>
      </c>
      <c r="H4" s="89">
        <v>0</v>
      </c>
      <c r="I4" s="90">
        <f t="shared" si="0"/>
        <v>0</v>
      </c>
      <c r="J4" s="91">
        <f t="shared" si="1"/>
        <v>0</v>
      </c>
      <c r="K4" s="92">
        <f t="shared" si="2"/>
        <v>1805760.0000000002</v>
      </c>
    </row>
    <row r="5" spans="1:11" x14ac:dyDescent="0.25">
      <c r="A5" s="15">
        <v>3</v>
      </c>
      <c r="B5" s="14">
        <v>103</v>
      </c>
      <c r="C5" s="60">
        <v>1</v>
      </c>
      <c r="D5" s="14" t="s">
        <v>13</v>
      </c>
      <c r="E5" s="104">
        <v>459</v>
      </c>
      <c r="F5" s="14">
        <f t="shared" si="3"/>
        <v>504.90000000000003</v>
      </c>
      <c r="G5" s="88">
        <v>35000</v>
      </c>
      <c r="H5" s="89">
        <v>0</v>
      </c>
      <c r="I5" s="90">
        <f t="shared" si="0"/>
        <v>0</v>
      </c>
      <c r="J5" s="91">
        <f t="shared" si="1"/>
        <v>0</v>
      </c>
      <c r="K5" s="92">
        <f t="shared" si="2"/>
        <v>1615680</v>
      </c>
    </row>
    <row r="6" spans="1:11" x14ac:dyDescent="0.25">
      <c r="A6" s="15">
        <v>4</v>
      </c>
      <c r="B6" s="14">
        <v>104</v>
      </c>
      <c r="C6" s="60">
        <v>1</v>
      </c>
      <c r="D6" s="14" t="s">
        <v>13</v>
      </c>
      <c r="E6" s="104">
        <v>609</v>
      </c>
      <c r="F6" s="14">
        <f t="shared" si="3"/>
        <v>669.90000000000009</v>
      </c>
      <c r="G6" s="88">
        <v>35000</v>
      </c>
      <c r="H6" s="89">
        <v>0</v>
      </c>
      <c r="I6" s="90">
        <f t="shared" si="0"/>
        <v>0</v>
      </c>
      <c r="J6" s="91">
        <f t="shared" si="1"/>
        <v>0</v>
      </c>
      <c r="K6" s="92">
        <f t="shared" si="2"/>
        <v>2143680.0000000005</v>
      </c>
    </row>
    <row r="7" spans="1:11" x14ac:dyDescent="0.25">
      <c r="A7" s="15">
        <v>5</v>
      </c>
      <c r="B7" s="14">
        <v>201</v>
      </c>
      <c r="C7" s="60">
        <v>2</v>
      </c>
      <c r="D7" s="14" t="s">
        <v>31</v>
      </c>
      <c r="E7" s="104">
        <v>773</v>
      </c>
      <c r="F7" s="14">
        <f t="shared" si="3"/>
        <v>850.30000000000007</v>
      </c>
      <c r="G7" s="88">
        <v>35000</v>
      </c>
      <c r="H7" s="89">
        <v>0</v>
      </c>
      <c r="I7" s="90">
        <f t="shared" si="0"/>
        <v>0</v>
      </c>
      <c r="J7" s="91">
        <f t="shared" si="1"/>
        <v>0</v>
      </c>
      <c r="K7" s="92">
        <f t="shared" si="2"/>
        <v>2720960</v>
      </c>
    </row>
    <row r="8" spans="1:11" x14ac:dyDescent="0.25">
      <c r="A8" s="15">
        <v>6</v>
      </c>
      <c r="B8" s="14">
        <v>202</v>
      </c>
      <c r="C8" s="60">
        <v>2</v>
      </c>
      <c r="D8" s="14" t="s">
        <v>13</v>
      </c>
      <c r="E8" s="104">
        <v>513</v>
      </c>
      <c r="F8" s="14">
        <f t="shared" si="3"/>
        <v>564.30000000000007</v>
      </c>
      <c r="G8" s="88">
        <v>35000</v>
      </c>
      <c r="H8" s="89">
        <v>0</v>
      </c>
      <c r="I8" s="90">
        <f t="shared" si="0"/>
        <v>0</v>
      </c>
      <c r="J8" s="91">
        <f t="shared" si="1"/>
        <v>0</v>
      </c>
      <c r="K8" s="92">
        <f t="shared" si="2"/>
        <v>1805760.0000000002</v>
      </c>
    </row>
    <row r="9" spans="1:11" x14ac:dyDescent="0.25">
      <c r="A9" s="15">
        <v>7</v>
      </c>
      <c r="B9" s="14">
        <v>203</v>
      </c>
      <c r="C9" s="60">
        <v>2</v>
      </c>
      <c r="D9" s="14" t="s">
        <v>13</v>
      </c>
      <c r="E9" s="104">
        <v>459</v>
      </c>
      <c r="F9" s="14">
        <f t="shared" si="3"/>
        <v>504.90000000000003</v>
      </c>
      <c r="G9" s="88">
        <v>35000</v>
      </c>
      <c r="H9" s="89">
        <v>0</v>
      </c>
      <c r="I9" s="90">
        <f t="shared" si="0"/>
        <v>0</v>
      </c>
      <c r="J9" s="91">
        <f t="shared" si="1"/>
        <v>0</v>
      </c>
      <c r="K9" s="92">
        <f t="shared" si="2"/>
        <v>1615680</v>
      </c>
    </row>
    <row r="10" spans="1:11" x14ac:dyDescent="0.25">
      <c r="A10" s="15">
        <v>8</v>
      </c>
      <c r="B10" s="14">
        <v>204</v>
      </c>
      <c r="C10" s="60">
        <v>2</v>
      </c>
      <c r="D10" s="14" t="s">
        <v>13</v>
      </c>
      <c r="E10" s="104">
        <v>609</v>
      </c>
      <c r="F10" s="14">
        <f t="shared" si="3"/>
        <v>669.90000000000009</v>
      </c>
      <c r="G10" s="88">
        <v>35000</v>
      </c>
      <c r="H10" s="89">
        <v>0</v>
      </c>
      <c r="I10" s="90">
        <f t="shared" si="0"/>
        <v>0</v>
      </c>
      <c r="J10" s="91">
        <f t="shared" si="1"/>
        <v>0</v>
      </c>
      <c r="K10" s="92">
        <f t="shared" si="2"/>
        <v>2143680.0000000005</v>
      </c>
    </row>
    <row r="11" spans="1:11" x14ac:dyDescent="0.25">
      <c r="A11" s="15">
        <v>9</v>
      </c>
      <c r="B11" s="14">
        <v>301</v>
      </c>
      <c r="C11" s="60">
        <v>3</v>
      </c>
      <c r="D11" s="14" t="s">
        <v>31</v>
      </c>
      <c r="E11" s="104">
        <v>818</v>
      </c>
      <c r="F11" s="14">
        <f t="shared" si="3"/>
        <v>899.80000000000007</v>
      </c>
      <c r="G11" s="88">
        <v>35000</v>
      </c>
      <c r="H11" s="89">
        <v>0</v>
      </c>
      <c r="I11" s="90">
        <f t="shared" si="0"/>
        <v>0</v>
      </c>
      <c r="J11" s="91">
        <f t="shared" si="1"/>
        <v>0</v>
      </c>
      <c r="K11" s="92">
        <f t="shared" si="2"/>
        <v>2879360</v>
      </c>
    </row>
    <row r="12" spans="1:11" x14ac:dyDescent="0.25">
      <c r="A12" s="15">
        <v>10</v>
      </c>
      <c r="B12" s="14">
        <v>302</v>
      </c>
      <c r="C12" s="60">
        <v>3</v>
      </c>
      <c r="D12" s="14" t="s">
        <v>13</v>
      </c>
      <c r="E12" s="104">
        <v>513</v>
      </c>
      <c r="F12" s="14">
        <f t="shared" si="3"/>
        <v>564.30000000000007</v>
      </c>
      <c r="G12" s="88">
        <v>35000</v>
      </c>
      <c r="H12" s="89">
        <v>0</v>
      </c>
      <c r="I12" s="90">
        <f t="shared" si="0"/>
        <v>0</v>
      </c>
      <c r="J12" s="91">
        <f t="shared" si="1"/>
        <v>0</v>
      </c>
      <c r="K12" s="92">
        <f t="shared" si="2"/>
        <v>1805760.0000000002</v>
      </c>
    </row>
    <row r="13" spans="1:11" x14ac:dyDescent="0.25">
      <c r="A13" s="15">
        <v>11</v>
      </c>
      <c r="B13" s="14">
        <v>303</v>
      </c>
      <c r="C13" s="60">
        <v>3</v>
      </c>
      <c r="D13" s="14" t="s">
        <v>13</v>
      </c>
      <c r="E13" s="104">
        <v>459</v>
      </c>
      <c r="F13" s="14">
        <f t="shared" si="3"/>
        <v>504.90000000000003</v>
      </c>
      <c r="G13" s="88">
        <v>35000</v>
      </c>
      <c r="H13" s="89">
        <v>0</v>
      </c>
      <c r="I13" s="90">
        <f t="shared" si="0"/>
        <v>0</v>
      </c>
      <c r="J13" s="91">
        <f t="shared" si="1"/>
        <v>0</v>
      </c>
      <c r="K13" s="92">
        <f t="shared" si="2"/>
        <v>1615680</v>
      </c>
    </row>
    <row r="14" spans="1:11" x14ac:dyDescent="0.25">
      <c r="A14" s="15">
        <v>12</v>
      </c>
      <c r="B14" s="14">
        <v>304</v>
      </c>
      <c r="C14" s="60">
        <v>3</v>
      </c>
      <c r="D14" s="14" t="s">
        <v>13</v>
      </c>
      <c r="E14" s="104">
        <v>609</v>
      </c>
      <c r="F14" s="14">
        <f t="shared" si="3"/>
        <v>669.90000000000009</v>
      </c>
      <c r="G14" s="88">
        <v>35000</v>
      </c>
      <c r="H14" s="89">
        <v>0</v>
      </c>
      <c r="I14" s="90">
        <f t="shared" si="0"/>
        <v>0</v>
      </c>
      <c r="J14" s="91">
        <f t="shared" si="1"/>
        <v>0</v>
      </c>
      <c r="K14" s="92">
        <f t="shared" si="2"/>
        <v>2143680.0000000005</v>
      </c>
    </row>
    <row r="15" spans="1:11" x14ac:dyDescent="0.25">
      <c r="A15" s="15">
        <v>13</v>
      </c>
      <c r="B15" s="14">
        <v>401</v>
      </c>
      <c r="C15" s="60">
        <v>4</v>
      </c>
      <c r="D15" s="14" t="s">
        <v>31</v>
      </c>
      <c r="E15" s="104">
        <v>818</v>
      </c>
      <c r="F15" s="14">
        <f t="shared" si="3"/>
        <v>899.80000000000007</v>
      </c>
      <c r="G15" s="88">
        <v>35000</v>
      </c>
      <c r="H15" s="89">
        <v>0</v>
      </c>
      <c r="I15" s="90">
        <f t="shared" si="0"/>
        <v>0</v>
      </c>
      <c r="J15" s="91">
        <f t="shared" si="1"/>
        <v>0</v>
      </c>
      <c r="K15" s="92">
        <f t="shared" si="2"/>
        <v>2879360</v>
      </c>
    </row>
    <row r="16" spans="1:11" x14ac:dyDescent="0.25">
      <c r="A16" s="15">
        <v>14</v>
      </c>
      <c r="B16" s="14">
        <v>402</v>
      </c>
      <c r="C16" s="60">
        <v>4</v>
      </c>
      <c r="D16" s="14" t="s">
        <v>13</v>
      </c>
      <c r="E16" s="104">
        <v>513</v>
      </c>
      <c r="F16" s="14">
        <f t="shared" si="3"/>
        <v>564.30000000000007</v>
      </c>
      <c r="G16" s="88">
        <v>35000</v>
      </c>
      <c r="H16" s="89">
        <f t="shared" ref="H3:H18" si="4">E16*G16</f>
        <v>17955000</v>
      </c>
      <c r="I16" s="90">
        <f t="shared" si="0"/>
        <v>19750500</v>
      </c>
      <c r="J16" s="91">
        <f t="shared" si="1"/>
        <v>41000</v>
      </c>
      <c r="K16" s="92">
        <f t="shared" si="2"/>
        <v>1805760.0000000002</v>
      </c>
    </row>
    <row r="17" spans="1:11" x14ac:dyDescent="0.25">
      <c r="A17" s="15">
        <v>15</v>
      </c>
      <c r="B17" s="14">
        <v>403</v>
      </c>
      <c r="C17" s="60">
        <v>4</v>
      </c>
      <c r="D17" s="14" t="s">
        <v>13</v>
      </c>
      <c r="E17" s="104">
        <v>459</v>
      </c>
      <c r="F17" s="14">
        <f t="shared" si="3"/>
        <v>504.90000000000003</v>
      </c>
      <c r="G17" s="88">
        <f>G16</f>
        <v>35000</v>
      </c>
      <c r="H17" s="89">
        <v>0</v>
      </c>
      <c r="I17" s="90">
        <f t="shared" si="0"/>
        <v>0</v>
      </c>
      <c r="J17" s="91">
        <f t="shared" si="1"/>
        <v>0</v>
      </c>
      <c r="K17" s="92">
        <f t="shared" si="2"/>
        <v>1615680</v>
      </c>
    </row>
    <row r="18" spans="1:11" x14ac:dyDescent="0.25">
      <c r="A18" s="15">
        <v>16</v>
      </c>
      <c r="B18" s="14">
        <v>404</v>
      </c>
      <c r="C18" s="60">
        <v>4</v>
      </c>
      <c r="D18" s="14" t="s">
        <v>13</v>
      </c>
      <c r="E18" s="104">
        <v>609</v>
      </c>
      <c r="F18" s="14">
        <f t="shared" si="3"/>
        <v>669.90000000000009</v>
      </c>
      <c r="G18" s="88">
        <f t="shared" ref="G6:G30" si="5">G17</f>
        <v>35000</v>
      </c>
      <c r="H18" s="89">
        <v>0</v>
      </c>
      <c r="I18" s="90">
        <f t="shared" si="0"/>
        <v>0</v>
      </c>
      <c r="J18" s="91">
        <f t="shared" si="1"/>
        <v>0</v>
      </c>
      <c r="K18" s="92">
        <f t="shared" ref="K18:K30" si="6">F18*3200</f>
        <v>2143680.0000000005</v>
      </c>
    </row>
    <row r="19" spans="1:11" x14ac:dyDescent="0.25">
      <c r="A19" s="15">
        <v>17</v>
      </c>
      <c r="B19" s="14">
        <v>501</v>
      </c>
      <c r="C19" s="60">
        <v>5</v>
      </c>
      <c r="D19" s="14" t="s">
        <v>31</v>
      </c>
      <c r="E19" s="104">
        <v>818</v>
      </c>
      <c r="F19" s="14">
        <f t="shared" si="3"/>
        <v>899.80000000000007</v>
      </c>
      <c r="G19" s="88">
        <f t="shared" si="5"/>
        <v>35000</v>
      </c>
      <c r="H19" s="89">
        <v>0</v>
      </c>
      <c r="I19" s="90">
        <f t="shared" si="0"/>
        <v>0</v>
      </c>
      <c r="J19" s="91">
        <f t="shared" si="1"/>
        <v>0</v>
      </c>
      <c r="K19" s="92">
        <f t="shared" si="6"/>
        <v>2879360</v>
      </c>
    </row>
    <row r="20" spans="1:11" x14ac:dyDescent="0.25">
      <c r="A20" s="15">
        <v>18</v>
      </c>
      <c r="B20" s="14">
        <v>502</v>
      </c>
      <c r="C20" s="60">
        <v>5</v>
      </c>
      <c r="D20" s="14" t="s">
        <v>13</v>
      </c>
      <c r="E20" s="104">
        <v>513</v>
      </c>
      <c r="F20" s="14">
        <f t="shared" si="3"/>
        <v>564.30000000000007</v>
      </c>
      <c r="G20" s="88">
        <f t="shared" si="5"/>
        <v>35000</v>
      </c>
      <c r="H20" s="89">
        <v>0</v>
      </c>
      <c r="I20" s="90">
        <f t="shared" si="0"/>
        <v>0</v>
      </c>
      <c r="J20" s="91">
        <f t="shared" si="1"/>
        <v>0</v>
      </c>
      <c r="K20" s="92">
        <f t="shared" si="6"/>
        <v>1805760.0000000002</v>
      </c>
    </row>
    <row r="21" spans="1:11" x14ac:dyDescent="0.25">
      <c r="A21" s="15">
        <v>19</v>
      </c>
      <c r="B21" s="14">
        <v>503</v>
      </c>
      <c r="C21" s="60">
        <v>5</v>
      </c>
      <c r="D21" s="14" t="s">
        <v>13</v>
      </c>
      <c r="E21" s="104">
        <v>459</v>
      </c>
      <c r="F21" s="14">
        <f t="shared" si="3"/>
        <v>504.90000000000003</v>
      </c>
      <c r="G21" s="88">
        <f t="shared" si="5"/>
        <v>35000</v>
      </c>
      <c r="H21" s="89">
        <v>0</v>
      </c>
      <c r="I21" s="90">
        <f t="shared" si="0"/>
        <v>0</v>
      </c>
      <c r="J21" s="91">
        <f t="shared" si="1"/>
        <v>0</v>
      </c>
      <c r="K21" s="92">
        <f t="shared" si="6"/>
        <v>1615680</v>
      </c>
    </row>
    <row r="22" spans="1:11" x14ac:dyDescent="0.25">
      <c r="A22" s="15">
        <v>20</v>
      </c>
      <c r="B22" s="14">
        <v>504</v>
      </c>
      <c r="C22" s="60">
        <v>5</v>
      </c>
      <c r="D22" s="14" t="s">
        <v>13</v>
      </c>
      <c r="E22" s="104">
        <v>609</v>
      </c>
      <c r="F22" s="14">
        <f t="shared" si="3"/>
        <v>669.90000000000009</v>
      </c>
      <c r="G22" s="88">
        <f t="shared" si="5"/>
        <v>35000</v>
      </c>
      <c r="H22" s="89">
        <v>0</v>
      </c>
      <c r="I22" s="90">
        <f t="shared" si="0"/>
        <v>0</v>
      </c>
      <c r="J22" s="91">
        <f t="shared" si="1"/>
        <v>0</v>
      </c>
      <c r="K22" s="92">
        <f t="shared" si="6"/>
        <v>2143680.0000000005</v>
      </c>
    </row>
    <row r="23" spans="1:11" x14ac:dyDescent="0.25">
      <c r="A23" s="15">
        <v>21</v>
      </c>
      <c r="B23" s="14">
        <v>601</v>
      </c>
      <c r="C23" s="60">
        <v>6</v>
      </c>
      <c r="D23" s="14" t="s">
        <v>31</v>
      </c>
      <c r="E23" s="104">
        <v>818</v>
      </c>
      <c r="F23" s="14">
        <f t="shared" si="3"/>
        <v>899.80000000000007</v>
      </c>
      <c r="G23" s="88">
        <f t="shared" si="5"/>
        <v>35000</v>
      </c>
      <c r="H23" s="89">
        <v>0</v>
      </c>
      <c r="I23" s="90">
        <f t="shared" si="0"/>
        <v>0</v>
      </c>
      <c r="J23" s="91">
        <f t="shared" si="1"/>
        <v>0</v>
      </c>
      <c r="K23" s="92">
        <f t="shared" si="6"/>
        <v>2879360</v>
      </c>
    </row>
    <row r="24" spans="1:11" x14ac:dyDescent="0.25">
      <c r="A24" s="15">
        <v>22</v>
      </c>
      <c r="B24" s="14">
        <v>602</v>
      </c>
      <c r="C24" s="60">
        <v>6</v>
      </c>
      <c r="D24" s="14" t="s">
        <v>13</v>
      </c>
      <c r="E24" s="104">
        <v>513</v>
      </c>
      <c r="F24" s="14">
        <f t="shared" si="3"/>
        <v>564.30000000000007</v>
      </c>
      <c r="G24" s="88">
        <f t="shared" si="5"/>
        <v>35000</v>
      </c>
      <c r="H24" s="89">
        <v>0</v>
      </c>
      <c r="I24" s="90">
        <f t="shared" si="0"/>
        <v>0</v>
      </c>
      <c r="J24" s="91">
        <f t="shared" si="1"/>
        <v>0</v>
      </c>
      <c r="K24" s="92">
        <f t="shared" si="6"/>
        <v>1805760.0000000002</v>
      </c>
    </row>
    <row r="25" spans="1:11" x14ac:dyDescent="0.25">
      <c r="A25" s="15">
        <v>23</v>
      </c>
      <c r="B25" s="14">
        <v>603</v>
      </c>
      <c r="C25" s="60">
        <v>6</v>
      </c>
      <c r="D25" s="14" t="s">
        <v>13</v>
      </c>
      <c r="E25" s="104">
        <v>459</v>
      </c>
      <c r="F25" s="14">
        <f t="shared" si="3"/>
        <v>504.90000000000003</v>
      </c>
      <c r="G25" s="88">
        <f t="shared" si="5"/>
        <v>35000</v>
      </c>
      <c r="H25" s="89">
        <v>0</v>
      </c>
      <c r="I25" s="90">
        <f t="shared" si="0"/>
        <v>0</v>
      </c>
      <c r="J25" s="91">
        <f t="shared" si="1"/>
        <v>0</v>
      </c>
      <c r="K25" s="92">
        <f t="shared" si="6"/>
        <v>1615680</v>
      </c>
    </row>
    <row r="26" spans="1:11" x14ac:dyDescent="0.25">
      <c r="A26" s="15">
        <v>24</v>
      </c>
      <c r="B26" s="14">
        <v>604</v>
      </c>
      <c r="C26" s="60">
        <v>6</v>
      </c>
      <c r="D26" s="14" t="s">
        <v>13</v>
      </c>
      <c r="E26" s="104">
        <v>609</v>
      </c>
      <c r="F26" s="14">
        <f t="shared" si="3"/>
        <v>669.90000000000009</v>
      </c>
      <c r="G26" s="88">
        <f t="shared" si="5"/>
        <v>35000</v>
      </c>
      <c r="H26" s="89">
        <v>0</v>
      </c>
      <c r="I26" s="90">
        <f t="shared" si="0"/>
        <v>0</v>
      </c>
      <c r="J26" s="91">
        <f t="shared" si="1"/>
        <v>0</v>
      </c>
      <c r="K26" s="92">
        <f t="shared" si="6"/>
        <v>2143680.0000000005</v>
      </c>
    </row>
    <row r="27" spans="1:11" x14ac:dyDescent="0.25">
      <c r="A27" s="15">
        <v>25</v>
      </c>
      <c r="B27" s="14">
        <v>701</v>
      </c>
      <c r="C27" s="60">
        <v>7</v>
      </c>
      <c r="D27" s="14" t="s">
        <v>31</v>
      </c>
      <c r="E27" s="104">
        <v>818</v>
      </c>
      <c r="F27" s="14">
        <f t="shared" si="3"/>
        <v>899.80000000000007</v>
      </c>
      <c r="G27" s="88">
        <f t="shared" si="5"/>
        <v>35000</v>
      </c>
      <c r="H27" s="89">
        <v>0</v>
      </c>
      <c r="I27" s="90">
        <f t="shared" si="0"/>
        <v>0</v>
      </c>
      <c r="J27" s="91">
        <f t="shared" si="1"/>
        <v>0</v>
      </c>
      <c r="K27" s="92">
        <f t="shared" si="6"/>
        <v>2879360</v>
      </c>
    </row>
    <row r="28" spans="1:11" x14ac:dyDescent="0.25">
      <c r="A28" s="15">
        <v>26</v>
      </c>
      <c r="B28" s="14">
        <v>702</v>
      </c>
      <c r="C28" s="60">
        <v>7</v>
      </c>
      <c r="D28" s="14" t="s">
        <v>13</v>
      </c>
      <c r="E28" s="104">
        <v>513</v>
      </c>
      <c r="F28" s="14">
        <f t="shared" si="3"/>
        <v>564.30000000000007</v>
      </c>
      <c r="G28" s="88">
        <f t="shared" si="5"/>
        <v>35000</v>
      </c>
      <c r="H28" s="89">
        <v>0</v>
      </c>
      <c r="I28" s="90">
        <f t="shared" si="0"/>
        <v>0</v>
      </c>
      <c r="J28" s="91">
        <f t="shared" si="1"/>
        <v>0</v>
      </c>
      <c r="K28" s="92">
        <f t="shared" si="6"/>
        <v>1805760.0000000002</v>
      </c>
    </row>
    <row r="29" spans="1:11" x14ac:dyDescent="0.25">
      <c r="A29" s="15">
        <v>27</v>
      </c>
      <c r="B29" s="14">
        <v>703</v>
      </c>
      <c r="C29" s="60">
        <v>7</v>
      </c>
      <c r="D29" s="14" t="s">
        <v>13</v>
      </c>
      <c r="E29" s="104">
        <v>459</v>
      </c>
      <c r="F29" s="14">
        <f t="shared" si="3"/>
        <v>504.90000000000003</v>
      </c>
      <c r="G29" s="88">
        <f t="shared" si="5"/>
        <v>35000</v>
      </c>
      <c r="H29" s="89">
        <v>0</v>
      </c>
      <c r="I29" s="90">
        <f t="shared" si="0"/>
        <v>0</v>
      </c>
      <c r="J29" s="91">
        <f t="shared" si="1"/>
        <v>0</v>
      </c>
      <c r="K29" s="92">
        <f t="shared" si="6"/>
        <v>1615680</v>
      </c>
    </row>
    <row r="30" spans="1:11" x14ac:dyDescent="0.25">
      <c r="A30" s="15">
        <v>28</v>
      </c>
      <c r="B30" s="14">
        <v>704</v>
      </c>
      <c r="C30" s="60">
        <v>7</v>
      </c>
      <c r="D30" s="14" t="s">
        <v>13</v>
      </c>
      <c r="E30" s="104">
        <v>609</v>
      </c>
      <c r="F30" s="14">
        <f t="shared" si="3"/>
        <v>669.90000000000009</v>
      </c>
      <c r="G30" s="88">
        <f t="shared" si="5"/>
        <v>35000</v>
      </c>
      <c r="H30" s="89">
        <v>0</v>
      </c>
      <c r="I30" s="90">
        <f t="shared" si="0"/>
        <v>0</v>
      </c>
      <c r="J30" s="91">
        <f t="shared" si="1"/>
        <v>0</v>
      </c>
      <c r="K30" s="92">
        <f t="shared" si="6"/>
        <v>2143680.0000000005</v>
      </c>
    </row>
    <row r="31" spans="1:11" ht="16.5" x14ac:dyDescent="0.3">
      <c r="A31" s="63" t="s">
        <v>3</v>
      </c>
      <c r="B31" s="63"/>
      <c r="C31" s="63"/>
      <c r="D31" s="63"/>
      <c r="E31" s="19">
        <f t="shared" ref="E31:F31" si="7">SUM(E3:E30)</f>
        <v>16703</v>
      </c>
      <c r="F31" s="81">
        <f t="shared" si="7"/>
        <v>18373.299999999996</v>
      </c>
      <c r="G31" s="105"/>
      <c r="H31" s="106">
        <f t="shared" ref="H31:I31" si="8">SUM(H3:H30)</f>
        <v>17955000</v>
      </c>
      <c r="I31" s="106">
        <f t="shared" si="8"/>
        <v>19750500</v>
      </c>
      <c r="J31" s="94"/>
      <c r="K31" s="106">
        <f>SUM(K3:K30)</f>
        <v>58794560</v>
      </c>
    </row>
    <row r="32" spans="1:11" x14ac:dyDescent="0.25">
      <c r="C32" s="36"/>
      <c r="D32" s="59"/>
    </row>
    <row r="33" spans="1:13" ht="18" x14ac:dyDescent="0.25">
      <c r="A33" s="80" t="s">
        <v>62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</row>
    <row r="34" spans="1:13" ht="59.25" customHeight="1" x14ac:dyDescent="0.25">
      <c r="A34" s="76" t="s">
        <v>1</v>
      </c>
      <c r="B34" s="77" t="s">
        <v>0</v>
      </c>
      <c r="C34" s="78" t="s">
        <v>2</v>
      </c>
      <c r="D34" s="78" t="s">
        <v>12</v>
      </c>
      <c r="E34" s="79" t="s">
        <v>63</v>
      </c>
      <c r="F34" s="79" t="s">
        <v>11</v>
      </c>
      <c r="G34" s="84" t="s">
        <v>65</v>
      </c>
      <c r="H34" s="85" t="s">
        <v>66</v>
      </c>
      <c r="I34" s="86" t="s">
        <v>67</v>
      </c>
      <c r="J34" s="87" t="s">
        <v>68</v>
      </c>
      <c r="K34" s="87" t="s">
        <v>69</v>
      </c>
    </row>
    <row r="35" spans="1:13" s="83" customFormat="1" x14ac:dyDescent="0.25">
      <c r="A35" s="15">
        <v>29</v>
      </c>
      <c r="B35" s="20">
        <v>801</v>
      </c>
      <c r="C35" s="60">
        <v>8</v>
      </c>
      <c r="D35" s="14" t="s">
        <v>31</v>
      </c>
      <c r="E35" s="104">
        <v>818</v>
      </c>
      <c r="F35" s="14">
        <f t="shared" ref="F35:F66" si="9">E35*1.1</f>
        <v>899.80000000000007</v>
      </c>
      <c r="G35" s="88">
        <f>G30</f>
        <v>35000</v>
      </c>
      <c r="H35" s="89">
        <v>0</v>
      </c>
      <c r="I35" s="90">
        <v>0</v>
      </c>
      <c r="J35" s="91">
        <f t="shared" ref="J35:J66" si="10">MROUND((I35*0.025/12),500)</f>
        <v>0</v>
      </c>
      <c r="K35" s="92">
        <f t="shared" ref="K35:K66" si="11">F35*3200</f>
        <v>2879360</v>
      </c>
      <c r="M35" s="1"/>
    </row>
    <row r="36" spans="1:13" s="83" customFormat="1" x14ac:dyDescent="0.25">
      <c r="A36" s="15">
        <v>30</v>
      </c>
      <c r="B36" s="20">
        <v>802</v>
      </c>
      <c r="C36" s="60">
        <v>8</v>
      </c>
      <c r="D36" s="14" t="s">
        <v>13</v>
      </c>
      <c r="E36" s="104">
        <v>513</v>
      </c>
      <c r="F36" s="14">
        <f t="shared" si="9"/>
        <v>564.30000000000007</v>
      </c>
      <c r="G36" s="88">
        <f t="shared" ref="G36:G66" si="12">G35</f>
        <v>35000</v>
      </c>
      <c r="H36" s="89">
        <v>0</v>
      </c>
      <c r="I36" s="90">
        <v>0</v>
      </c>
      <c r="J36" s="91">
        <f t="shared" si="10"/>
        <v>0</v>
      </c>
      <c r="K36" s="92">
        <f t="shared" si="11"/>
        <v>1805760.0000000002</v>
      </c>
      <c r="M36" s="1"/>
    </row>
    <row r="37" spans="1:13" s="83" customFormat="1" x14ac:dyDescent="0.25">
      <c r="A37" s="15">
        <v>31</v>
      </c>
      <c r="B37" s="20">
        <v>803</v>
      </c>
      <c r="C37" s="60">
        <v>8</v>
      </c>
      <c r="D37" s="14" t="s">
        <v>13</v>
      </c>
      <c r="E37" s="104">
        <v>459</v>
      </c>
      <c r="F37" s="14">
        <f t="shared" si="9"/>
        <v>504.90000000000003</v>
      </c>
      <c r="G37" s="88">
        <f t="shared" si="12"/>
        <v>35000</v>
      </c>
      <c r="H37" s="89">
        <v>0</v>
      </c>
      <c r="I37" s="90">
        <v>0</v>
      </c>
      <c r="J37" s="91">
        <f t="shared" si="10"/>
        <v>0</v>
      </c>
      <c r="K37" s="92">
        <f t="shared" si="11"/>
        <v>1615680</v>
      </c>
      <c r="M37" s="1"/>
    </row>
    <row r="38" spans="1:13" s="83" customFormat="1" x14ac:dyDescent="0.25">
      <c r="A38" s="15">
        <v>32</v>
      </c>
      <c r="B38" s="20">
        <v>804</v>
      </c>
      <c r="C38" s="60">
        <v>8</v>
      </c>
      <c r="D38" s="14" t="s">
        <v>13</v>
      </c>
      <c r="E38" s="104">
        <v>609</v>
      </c>
      <c r="F38" s="14">
        <f t="shared" si="9"/>
        <v>669.90000000000009</v>
      </c>
      <c r="G38" s="88">
        <f t="shared" si="12"/>
        <v>35000</v>
      </c>
      <c r="H38" s="89">
        <v>0</v>
      </c>
      <c r="I38" s="90">
        <v>0</v>
      </c>
      <c r="J38" s="91">
        <f t="shared" si="10"/>
        <v>0</v>
      </c>
      <c r="K38" s="92">
        <f t="shared" si="11"/>
        <v>2143680.0000000005</v>
      </c>
      <c r="M38" s="1"/>
    </row>
    <row r="39" spans="1:13" s="83" customFormat="1" x14ac:dyDescent="0.25">
      <c r="A39" s="15">
        <v>33</v>
      </c>
      <c r="B39" s="20">
        <v>901</v>
      </c>
      <c r="C39" s="60">
        <v>9</v>
      </c>
      <c r="D39" s="14" t="s">
        <v>31</v>
      </c>
      <c r="E39" s="104">
        <v>818</v>
      </c>
      <c r="F39" s="14">
        <f t="shared" si="9"/>
        <v>899.80000000000007</v>
      </c>
      <c r="G39" s="88">
        <f t="shared" si="12"/>
        <v>35000</v>
      </c>
      <c r="H39" s="89">
        <v>0</v>
      </c>
      <c r="I39" s="90">
        <v>0</v>
      </c>
      <c r="J39" s="91">
        <f t="shared" si="10"/>
        <v>0</v>
      </c>
      <c r="K39" s="92">
        <f t="shared" si="11"/>
        <v>2879360</v>
      </c>
      <c r="M39" s="1"/>
    </row>
    <row r="40" spans="1:13" s="83" customFormat="1" x14ac:dyDescent="0.25">
      <c r="A40" s="15">
        <v>34</v>
      </c>
      <c r="B40" s="20">
        <v>902</v>
      </c>
      <c r="C40" s="60">
        <v>9</v>
      </c>
      <c r="D40" s="14" t="s">
        <v>13</v>
      </c>
      <c r="E40" s="104">
        <v>513</v>
      </c>
      <c r="F40" s="14">
        <f t="shared" si="9"/>
        <v>564.30000000000007</v>
      </c>
      <c r="G40" s="88">
        <f t="shared" si="12"/>
        <v>35000</v>
      </c>
      <c r="H40" s="89">
        <v>0</v>
      </c>
      <c r="I40" s="90">
        <v>0</v>
      </c>
      <c r="J40" s="91">
        <f t="shared" si="10"/>
        <v>0</v>
      </c>
      <c r="K40" s="92">
        <f t="shared" si="11"/>
        <v>1805760.0000000002</v>
      </c>
      <c r="M40" s="1"/>
    </row>
    <row r="41" spans="1:13" s="83" customFormat="1" x14ac:dyDescent="0.25">
      <c r="A41" s="15">
        <v>35</v>
      </c>
      <c r="B41" s="20">
        <v>903</v>
      </c>
      <c r="C41" s="60">
        <v>9</v>
      </c>
      <c r="D41" s="14" t="s">
        <v>13</v>
      </c>
      <c r="E41" s="104">
        <v>459</v>
      </c>
      <c r="F41" s="14">
        <f t="shared" si="9"/>
        <v>504.90000000000003</v>
      </c>
      <c r="G41" s="88">
        <f t="shared" si="12"/>
        <v>35000</v>
      </c>
      <c r="H41" s="89">
        <v>0</v>
      </c>
      <c r="I41" s="90">
        <v>0</v>
      </c>
      <c r="J41" s="91">
        <f t="shared" si="10"/>
        <v>0</v>
      </c>
      <c r="K41" s="92">
        <f t="shared" si="11"/>
        <v>1615680</v>
      </c>
      <c r="M41" s="1"/>
    </row>
    <row r="42" spans="1:13" s="83" customFormat="1" x14ac:dyDescent="0.25">
      <c r="A42" s="15">
        <v>36</v>
      </c>
      <c r="B42" s="20">
        <v>904</v>
      </c>
      <c r="C42" s="60">
        <v>9</v>
      </c>
      <c r="D42" s="14" t="s">
        <v>31</v>
      </c>
      <c r="E42" s="104">
        <v>688</v>
      </c>
      <c r="F42" s="14">
        <f t="shared" si="9"/>
        <v>756.80000000000007</v>
      </c>
      <c r="G42" s="88">
        <f t="shared" si="12"/>
        <v>35000</v>
      </c>
      <c r="H42" s="89">
        <v>0</v>
      </c>
      <c r="I42" s="90">
        <v>0</v>
      </c>
      <c r="J42" s="91">
        <f t="shared" si="10"/>
        <v>0</v>
      </c>
      <c r="K42" s="92">
        <f t="shared" si="11"/>
        <v>2421760</v>
      </c>
      <c r="M42" s="1"/>
    </row>
    <row r="43" spans="1:13" s="83" customFormat="1" x14ac:dyDescent="0.25">
      <c r="A43" s="15">
        <v>37</v>
      </c>
      <c r="B43" s="20">
        <v>1001</v>
      </c>
      <c r="C43" s="60">
        <v>10</v>
      </c>
      <c r="D43" s="14" t="s">
        <v>31</v>
      </c>
      <c r="E43" s="104">
        <v>818</v>
      </c>
      <c r="F43" s="14">
        <f t="shared" si="9"/>
        <v>899.80000000000007</v>
      </c>
      <c r="G43" s="88">
        <f t="shared" si="12"/>
        <v>35000</v>
      </c>
      <c r="H43" s="89">
        <v>0</v>
      </c>
      <c r="I43" s="90">
        <v>0</v>
      </c>
      <c r="J43" s="91">
        <f t="shared" si="10"/>
        <v>0</v>
      </c>
      <c r="K43" s="92">
        <f t="shared" si="11"/>
        <v>2879360</v>
      </c>
      <c r="M43" s="1"/>
    </row>
    <row r="44" spans="1:13" s="83" customFormat="1" x14ac:dyDescent="0.25">
      <c r="A44" s="15">
        <v>38</v>
      </c>
      <c r="B44" s="20">
        <v>1002</v>
      </c>
      <c r="C44" s="60">
        <v>10</v>
      </c>
      <c r="D44" s="14" t="s">
        <v>13</v>
      </c>
      <c r="E44" s="104">
        <v>513</v>
      </c>
      <c r="F44" s="14">
        <f t="shared" si="9"/>
        <v>564.30000000000007</v>
      </c>
      <c r="G44" s="88">
        <f t="shared" si="12"/>
        <v>35000</v>
      </c>
      <c r="H44" s="89">
        <v>0</v>
      </c>
      <c r="I44" s="90">
        <v>0</v>
      </c>
      <c r="J44" s="91">
        <f t="shared" si="10"/>
        <v>0</v>
      </c>
      <c r="K44" s="92">
        <f t="shared" si="11"/>
        <v>1805760.0000000002</v>
      </c>
      <c r="M44" s="1"/>
    </row>
    <row r="45" spans="1:13" s="83" customFormat="1" x14ac:dyDescent="0.25">
      <c r="A45" s="15">
        <v>39</v>
      </c>
      <c r="B45" s="20">
        <v>1003</v>
      </c>
      <c r="C45" s="60">
        <v>10</v>
      </c>
      <c r="D45" s="14" t="s">
        <v>13</v>
      </c>
      <c r="E45" s="104">
        <v>459</v>
      </c>
      <c r="F45" s="14">
        <f t="shared" si="9"/>
        <v>504.90000000000003</v>
      </c>
      <c r="G45" s="88">
        <f t="shared" si="12"/>
        <v>35000</v>
      </c>
      <c r="H45" s="89">
        <v>0</v>
      </c>
      <c r="I45" s="90">
        <v>0</v>
      </c>
      <c r="J45" s="91">
        <f t="shared" si="10"/>
        <v>0</v>
      </c>
      <c r="K45" s="92">
        <f t="shared" si="11"/>
        <v>1615680</v>
      </c>
      <c r="M45" s="1"/>
    </row>
    <row r="46" spans="1:13" s="83" customFormat="1" x14ac:dyDescent="0.25">
      <c r="A46" s="15">
        <v>40</v>
      </c>
      <c r="B46" s="20">
        <v>1004</v>
      </c>
      <c r="C46" s="60">
        <v>10</v>
      </c>
      <c r="D46" s="14" t="s">
        <v>31</v>
      </c>
      <c r="E46" s="104">
        <v>688</v>
      </c>
      <c r="F46" s="14">
        <f t="shared" si="9"/>
        <v>756.80000000000007</v>
      </c>
      <c r="G46" s="88">
        <f t="shared" si="12"/>
        <v>35000</v>
      </c>
      <c r="H46" s="89">
        <v>0</v>
      </c>
      <c r="I46" s="90">
        <v>0</v>
      </c>
      <c r="J46" s="91">
        <f t="shared" si="10"/>
        <v>0</v>
      </c>
      <c r="K46" s="92">
        <f t="shared" si="11"/>
        <v>2421760</v>
      </c>
      <c r="M46" s="1"/>
    </row>
    <row r="47" spans="1:13" s="83" customFormat="1" x14ac:dyDescent="0.25">
      <c r="A47" s="15">
        <v>41</v>
      </c>
      <c r="B47" s="20">
        <v>1101</v>
      </c>
      <c r="C47" s="60">
        <v>11</v>
      </c>
      <c r="D47" s="14" t="s">
        <v>31</v>
      </c>
      <c r="E47" s="104">
        <v>818</v>
      </c>
      <c r="F47" s="14">
        <f t="shared" si="9"/>
        <v>899.80000000000007</v>
      </c>
      <c r="G47" s="88">
        <f>G46+400</f>
        <v>35400</v>
      </c>
      <c r="H47" s="89">
        <v>0</v>
      </c>
      <c r="I47" s="90">
        <v>0</v>
      </c>
      <c r="J47" s="91">
        <f t="shared" si="10"/>
        <v>0</v>
      </c>
      <c r="K47" s="92">
        <f t="shared" si="11"/>
        <v>2879360</v>
      </c>
      <c r="M47" s="1"/>
    </row>
    <row r="48" spans="1:13" s="83" customFormat="1" x14ac:dyDescent="0.25">
      <c r="A48" s="15">
        <v>42</v>
      </c>
      <c r="B48" s="20">
        <v>1102</v>
      </c>
      <c r="C48" s="60">
        <v>11</v>
      </c>
      <c r="D48" s="14" t="s">
        <v>13</v>
      </c>
      <c r="E48" s="104">
        <v>513</v>
      </c>
      <c r="F48" s="14">
        <f t="shared" si="9"/>
        <v>564.30000000000007</v>
      </c>
      <c r="G48" s="88">
        <f t="shared" si="12"/>
        <v>35400</v>
      </c>
      <c r="H48" s="89">
        <v>0</v>
      </c>
      <c r="I48" s="90">
        <v>0</v>
      </c>
      <c r="J48" s="91">
        <f t="shared" si="10"/>
        <v>0</v>
      </c>
      <c r="K48" s="92">
        <f t="shared" si="11"/>
        <v>1805760.0000000002</v>
      </c>
      <c r="M48" s="1"/>
    </row>
    <row r="49" spans="1:13" s="83" customFormat="1" x14ac:dyDescent="0.25">
      <c r="A49" s="15">
        <v>43</v>
      </c>
      <c r="B49" s="20">
        <v>1103</v>
      </c>
      <c r="C49" s="60">
        <v>11</v>
      </c>
      <c r="D49" s="14" t="s">
        <v>13</v>
      </c>
      <c r="E49" s="104">
        <v>459</v>
      </c>
      <c r="F49" s="14">
        <f t="shared" si="9"/>
        <v>504.90000000000003</v>
      </c>
      <c r="G49" s="88">
        <f t="shared" si="12"/>
        <v>35400</v>
      </c>
      <c r="H49" s="89">
        <v>0</v>
      </c>
      <c r="I49" s="90">
        <v>0</v>
      </c>
      <c r="J49" s="91">
        <f t="shared" si="10"/>
        <v>0</v>
      </c>
      <c r="K49" s="92">
        <f t="shared" si="11"/>
        <v>1615680</v>
      </c>
      <c r="M49" s="1"/>
    </row>
    <row r="50" spans="1:13" s="83" customFormat="1" x14ac:dyDescent="0.25">
      <c r="A50" s="15">
        <v>44</v>
      </c>
      <c r="B50" s="20">
        <v>1104</v>
      </c>
      <c r="C50" s="60">
        <v>11</v>
      </c>
      <c r="D50" s="14" t="s">
        <v>31</v>
      </c>
      <c r="E50" s="104">
        <v>609</v>
      </c>
      <c r="F50" s="14">
        <f t="shared" si="9"/>
        <v>669.90000000000009</v>
      </c>
      <c r="G50" s="88">
        <f t="shared" si="12"/>
        <v>35400</v>
      </c>
      <c r="H50" s="89">
        <v>0</v>
      </c>
      <c r="I50" s="90">
        <v>0</v>
      </c>
      <c r="J50" s="91">
        <f t="shared" si="10"/>
        <v>0</v>
      </c>
      <c r="K50" s="92">
        <f t="shared" si="11"/>
        <v>2143680.0000000005</v>
      </c>
      <c r="M50" s="1"/>
    </row>
    <row r="51" spans="1:13" s="83" customFormat="1" x14ac:dyDescent="0.25">
      <c r="A51" s="15">
        <v>45</v>
      </c>
      <c r="B51" s="20">
        <v>1201</v>
      </c>
      <c r="C51" s="60">
        <v>12</v>
      </c>
      <c r="D51" s="14" t="s">
        <v>31</v>
      </c>
      <c r="E51" s="104">
        <v>945</v>
      </c>
      <c r="F51" s="14">
        <f t="shared" si="9"/>
        <v>1039.5</v>
      </c>
      <c r="G51" s="88">
        <f t="shared" si="12"/>
        <v>35400</v>
      </c>
      <c r="H51" s="89">
        <v>0</v>
      </c>
      <c r="I51" s="90">
        <v>0</v>
      </c>
      <c r="J51" s="91">
        <f t="shared" si="10"/>
        <v>0</v>
      </c>
      <c r="K51" s="92">
        <f t="shared" si="11"/>
        <v>3326400</v>
      </c>
      <c r="M51" s="1"/>
    </row>
    <row r="52" spans="1:13" s="83" customFormat="1" x14ac:dyDescent="0.25">
      <c r="A52" s="15">
        <v>46</v>
      </c>
      <c r="B52" s="20">
        <v>1202</v>
      </c>
      <c r="C52" s="60">
        <v>12</v>
      </c>
      <c r="D52" s="14" t="s">
        <v>13</v>
      </c>
      <c r="E52" s="104">
        <v>584</v>
      </c>
      <c r="F52" s="14">
        <f t="shared" si="9"/>
        <v>642.40000000000009</v>
      </c>
      <c r="G52" s="88">
        <f t="shared" si="12"/>
        <v>35400</v>
      </c>
      <c r="H52" s="89">
        <v>0</v>
      </c>
      <c r="I52" s="90">
        <v>0</v>
      </c>
      <c r="J52" s="91">
        <f t="shared" si="10"/>
        <v>0</v>
      </c>
      <c r="K52" s="92">
        <f t="shared" si="11"/>
        <v>2055680.0000000002</v>
      </c>
      <c r="M52" s="1"/>
    </row>
    <row r="53" spans="1:13" s="83" customFormat="1" x14ac:dyDescent="0.25">
      <c r="A53" s="15">
        <v>47</v>
      </c>
      <c r="B53" s="20">
        <v>1203</v>
      </c>
      <c r="C53" s="60">
        <v>12</v>
      </c>
      <c r="D53" s="14" t="s">
        <v>13</v>
      </c>
      <c r="E53" s="104">
        <v>476</v>
      </c>
      <c r="F53" s="14">
        <f t="shared" si="9"/>
        <v>523.6</v>
      </c>
      <c r="G53" s="88">
        <f t="shared" si="12"/>
        <v>35400</v>
      </c>
      <c r="H53" s="89">
        <v>0</v>
      </c>
      <c r="I53" s="90">
        <v>0</v>
      </c>
      <c r="J53" s="91">
        <f t="shared" si="10"/>
        <v>0</v>
      </c>
      <c r="K53" s="92">
        <f t="shared" si="11"/>
        <v>1675520</v>
      </c>
      <c r="M53" s="1"/>
    </row>
    <row r="54" spans="1:13" s="83" customFormat="1" x14ac:dyDescent="0.25">
      <c r="A54" s="15">
        <v>48</v>
      </c>
      <c r="B54" s="20">
        <v>1204</v>
      </c>
      <c r="C54" s="60">
        <v>12</v>
      </c>
      <c r="D54" s="14" t="s">
        <v>31</v>
      </c>
      <c r="E54" s="104">
        <v>688</v>
      </c>
      <c r="F54" s="14">
        <f t="shared" si="9"/>
        <v>756.80000000000007</v>
      </c>
      <c r="G54" s="88">
        <f t="shared" si="12"/>
        <v>35400</v>
      </c>
      <c r="H54" s="89">
        <v>0</v>
      </c>
      <c r="I54" s="90">
        <v>0</v>
      </c>
      <c r="J54" s="91">
        <f t="shared" si="10"/>
        <v>0</v>
      </c>
      <c r="K54" s="92">
        <f t="shared" si="11"/>
        <v>2421760</v>
      </c>
      <c r="M54" s="1"/>
    </row>
    <row r="55" spans="1:13" s="83" customFormat="1" x14ac:dyDescent="0.25">
      <c r="A55" s="15">
        <v>49</v>
      </c>
      <c r="B55" s="20">
        <v>1401</v>
      </c>
      <c r="C55" s="60">
        <v>14</v>
      </c>
      <c r="D55" s="14" t="s">
        <v>31</v>
      </c>
      <c r="E55" s="104">
        <v>945</v>
      </c>
      <c r="F55" s="14">
        <f t="shared" si="9"/>
        <v>1039.5</v>
      </c>
      <c r="G55" s="88">
        <f>G54</f>
        <v>35400</v>
      </c>
      <c r="H55" s="89">
        <v>0</v>
      </c>
      <c r="I55" s="90">
        <v>0</v>
      </c>
      <c r="J55" s="91">
        <f t="shared" si="10"/>
        <v>0</v>
      </c>
      <c r="K55" s="92">
        <f t="shared" si="11"/>
        <v>3326400</v>
      </c>
      <c r="M55" s="1"/>
    </row>
    <row r="56" spans="1:13" s="83" customFormat="1" x14ac:dyDescent="0.25">
      <c r="A56" s="15">
        <v>50</v>
      </c>
      <c r="B56" s="20">
        <v>1402</v>
      </c>
      <c r="C56" s="60">
        <v>14</v>
      </c>
      <c r="D56" s="14" t="s">
        <v>13</v>
      </c>
      <c r="E56" s="104">
        <v>584</v>
      </c>
      <c r="F56" s="14">
        <f t="shared" si="9"/>
        <v>642.40000000000009</v>
      </c>
      <c r="G56" s="88">
        <f t="shared" si="12"/>
        <v>35400</v>
      </c>
      <c r="H56" s="89">
        <v>0</v>
      </c>
      <c r="I56" s="90">
        <v>0</v>
      </c>
      <c r="J56" s="91">
        <f t="shared" si="10"/>
        <v>0</v>
      </c>
      <c r="K56" s="92">
        <f t="shared" si="11"/>
        <v>2055680.0000000002</v>
      </c>
      <c r="M56" s="1"/>
    </row>
    <row r="57" spans="1:13" s="83" customFormat="1" x14ac:dyDescent="0.25">
      <c r="A57" s="15">
        <v>51</v>
      </c>
      <c r="B57" s="20">
        <v>1403</v>
      </c>
      <c r="C57" s="60">
        <v>14</v>
      </c>
      <c r="D57" s="14" t="s">
        <v>13</v>
      </c>
      <c r="E57" s="104">
        <v>476</v>
      </c>
      <c r="F57" s="14">
        <f t="shared" si="9"/>
        <v>523.6</v>
      </c>
      <c r="G57" s="88">
        <f t="shared" si="12"/>
        <v>35400</v>
      </c>
      <c r="H57" s="89">
        <v>0</v>
      </c>
      <c r="I57" s="90">
        <v>0</v>
      </c>
      <c r="J57" s="91">
        <f t="shared" si="10"/>
        <v>0</v>
      </c>
      <c r="K57" s="92">
        <f t="shared" si="11"/>
        <v>1675520</v>
      </c>
      <c r="M57" s="1"/>
    </row>
    <row r="58" spans="1:13" s="83" customFormat="1" x14ac:dyDescent="0.25">
      <c r="A58" s="15">
        <v>52</v>
      </c>
      <c r="B58" s="20">
        <v>1404</v>
      </c>
      <c r="C58" s="60">
        <v>14</v>
      </c>
      <c r="D58" s="14" t="s">
        <v>31</v>
      </c>
      <c r="E58" s="104">
        <v>688</v>
      </c>
      <c r="F58" s="14">
        <f t="shared" si="9"/>
        <v>756.80000000000007</v>
      </c>
      <c r="G58" s="88">
        <f t="shared" si="12"/>
        <v>35400</v>
      </c>
      <c r="H58" s="89">
        <v>0</v>
      </c>
      <c r="I58" s="90">
        <v>0</v>
      </c>
      <c r="J58" s="91">
        <f t="shared" si="10"/>
        <v>0</v>
      </c>
      <c r="K58" s="92">
        <f t="shared" si="11"/>
        <v>2421760</v>
      </c>
      <c r="M58" s="1"/>
    </row>
    <row r="59" spans="1:13" s="83" customFormat="1" x14ac:dyDescent="0.25">
      <c r="A59" s="15">
        <v>53</v>
      </c>
      <c r="B59" s="20">
        <v>1501</v>
      </c>
      <c r="C59" s="60">
        <v>15</v>
      </c>
      <c r="D59" s="14" t="s">
        <v>31</v>
      </c>
      <c r="E59" s="104">
        <v>945</v>
      </c>
      <c r="F59" s="14">
        <f t="shared" ref="F59:F66" si="13">E59*1.1</f>
        <v>1039.5</v>
      </c>
      <c r="G59" s="88">
        <f t="shared" si="12"/>
        <v>35400</v>
      </c>
      <c r="H59" s="89">
        <v>0</v>
      </c>
      <c r="I59" s="90">
        <v>0</v>
      </c>
      <c r="J59" s="91">
        <f t="shared" si="10"/>
        <v>0</v>
      </c>
      <c r="K59" s="92">
        <f t="shared" ref="K59:K66" si="14">F59*3200</f>
        <v>3326400</v>
      </c>
      <c r="M59" s="1"/>
    </row>
    <row r="60" spans="1:13" s="83" customFormat="1" x14ac:dyDescent="0.25">
      <c r="A60" s="15">
        <v>54</v>
      </c>
      <c r="B60" s="20">
        <v>1502</v>
      </c>
      <c r="C60" s="60">
        <v>15</v>
      </c>
      <c r="D60" s="14" t="s">
        <v>13</v>
      </c>
      <c r="E60" s="104">
        <v>584</v>
      </c>
      <c r="F60" s="14">
        <f t="shared" si="13"/>
        <v>642.40000000000009</v>
      </c>
      <c r="G60" s="88">
        <f t="shared" si="12"/>
        <v>35400</v>
      </c>
      <c r="H60" s="89">
        <v>0</v>
      </c>
      <c r="I60" s="90">
        <v>0</v>
      </c>
      <c r="J60" s="91">
        <f t="shared" si="10"/>
        <v>0</v>
      </c>
      <c r="K60" s="92">
        <f t="shared" si="14"/>
        <v>2055680.0000000002</v>
      </c>
      <c r="M60" s="1"/>
    </row>
    <row r="61" spans="1:13" s="83" customFormat="1" x14ac:dyDescent="0.25">
      <c r="A61" s="15">
        <v>55</v>
      </c>
      <c r="B61" s="20">
        <v>1503</v>
      </c>
      <c r="C61" s="60">
        <v>15</v>
      </c>
      <c r="D61" s="14" t="s">
        <v>13</v>
      </c>
      <c r="E61" s="104">
        <v>476</v>
      </c>
      <c r="F61" s="14">
        <f t="shared" si="13"/>
        <v>523.6</v>
      </c>
      <c r="G61" s="88">
        <f t="shared" si="12"/>
        <v>35400</v>
      </c>
      <c r="H61" s="89">
        <v>0</v>
      </c>
      <c r="I61" s="90">
        <v>0</v>
      </c>
      <c r="J61" s="91">
        <f t="shared" si="10"/>
        <v>0</v>
      </c>
      <c r="K61" s="92">
        <f t="shared" si="14"/>
        <v>1675520</v>
      </c>
      <c r="M61" s="1"/>
    </row>
    <row r="62" spans="1:13" s="83" customFormat="1" x14ac:dyDescent="0.25">
      <c r="A62" s="15">
        <v>56</v>
      </c>
      <c r="B62" s="20">
        <v>1504</v>
      </c>
      <c r="C62" s="60">
        <v>15</v>
      </c>
      <c r="D62" s="14" t="s">
        <v>31</v>
      </c>
      <c r="E62" s="104">
        <v>688</v>
      </c>
      <c r="F62" s="14">
        <f t="shared" si="13"/>
        <v>756.80000000000007</v>
      </c>
      <c r="G62" s="88">
        <f t="shared" si="12"/>
        <v>35400</v>
      </c>
      <c r="H62" s="89">
        <v>0</v>
      </c>
      <c r="I62" s="90">
        <v>0</v>
      </c>
      <c r="J62" s="91">
        <f t="shared" si="10"/>
        <v>0</v>
      </c>
      <c r="K62" s="92">
        <f t="shared" si="14"/>
        <v>2421760</v>
      </c>
      <c r="M62" s="1"/>
    </row>
    <row r="63" spans="1:13" s="83" customFormat="1" x14ac:dyDescent="0.25">
      <c r="A63" s="15">
        <v>57</v>
      </c>
      <c r="B63" s="20">
        <v>1601</v>
      </c>
      <c r="C63" s="60">
        <v>16</v>
      </c>
      <c r="D63" s="14" t="s">
        <v>31</v>
      </c>
      <c r="E63" s="104">
        <v>945</v>
      </c>
      <c r="F63" s="14">
        <f t="shared" si="13"/>
        <v>1039.5</v>
      </c>
      <c r="G63" s="88">
        <f t="shared" si="12"/>
        <v>35400</v>
      </c>
      <c r="H63" s="89">
        <v>0</v>
      </c>
      <c r="I63" s="90">
        <v>0</v>
      </c>
      <c r="J63" s="91">
        <f t="shared" si="10"/>
        <v>0</v>
      </c>
      <c r="K63" s="92">
        <f t="shared" si="14"/>
        <v>3326400</v>
      </c>
      <c r="M63" s="1"/>
    </row>
    <row r="64" spans="1:13" s="83" customFormat="1" x14ac:dyDescent="0.25">
      <c r="A64" s="15">
        <v>58</v>
      </c>
      <c r="B64" s="20">
        <v>1602</v>
      </c>
      <c r="C64" s="60">
        <v>16</v>
      </c>
      <c r="D64" s="14" t="s">
        <v>13</v>
      </c>
      <c r="E64" s="104">
        <v>584</v>
      </c>
      <c r="F64" s="14">
        <f t="shared" si="13"/>
        <v>642.40000000000009</v>
      </c>
      <c r="G64" s="88">
        <f t="shared" si="12"/>
        <v>35400</v>
      </c>
      <c r="H64" s="89">
        <v>0</v>
      </c>
      <c r="I64" s="90">
        <v>0</v>
      </c>
      <c r="J64" s="91">
        <f t="shared" si="10"/>
        <v>0</v>
      </c>
      <c r="K64" s="92">
        <f t="shared" si="14"/>
        <v>2055680.0000000002</v>
      </c>
      <c r="M64" s="1"/>
    </row>
    <row r="65" spans="1:13" s="83" customFormat="1" x14ac:dyDescent="0.25">
      <c r="A65" s="15">
        <v>59</v>
      </c>
      <c r="B65" s="20">
        <v>1603</v>
      </c>
      <c r="C65" s="60">
        <v>16</v>
      </c>
      <c r="D65" s="14" t="s">
        <v>13</v>
      </c>
      <c r="E65" s="104">
        <v>476</v>
      </c>
      <c r="F65" s="14">
        <f t="shared" si="13"/>
        <v>523.6</v>
      </c>
      <c r="G65" s="88">
        <f t="shared" si="12"/>
        <v>35400</v>
      </c>
      <c r="H65" s="89">
        <v>0</v>
      </c>
      <c r="I65" s="90">
        <v>0</v>
      </c>
      <c r="J65" s="91">
        <f t="shared" si="10"/>
        <v>0</v>
      </c>
      <c r="K65" s="92">
        <f t="shared" si="14"/>
        <v>1675520</v>
      </c>
      <c r="M65" s="1"/>
    </row>
    <row r="66" spans="1:13" s="83" customFormat="1" x14ac:dyDescent="0.25">
      <c r="A66" s="15">
        <v>60</v>
      </c>
      <c r="B66" s="20">
        <v>1604</v>
      </c>
      <c r="C66" s="60">
        <v>16</v>
      </c>
      <c r="D66" s="14" t="s">
        <v>31</v>
      </c>
      <c r="E66" s="104">
        <v>688</v>
      </c>
      <c r="F66" s="14">
        <f t="shared" si="13"/>
        <v>756.80000000000007</v>
      </c>
      <c r="G66" s="88">
        <f t="shared" si="12"/>
        <v>35400</v>
      </c>
      <c r="H66" s="89">
        <v>0</v>
      </c>
      <c r="I66" s="90">
        <v>0</v>
      </c>
      <c r="J66" s="91">
        <f t="shared" si="10"/>
        <v>0</v>
      </c>
      <c r="K66" s="92">
        <f t="shared" si="14"/>
        <v>2421760</v>
      </c>
      <c r="M66" s="1"/>
    </row>
    <row r="67" spans="1:13" s="83" customFormat="1" x14ac:dyDescent="0.25">
      <c r="A67" s="99" t="s">
        <v>64</v>
      </c>
      <c r="B67" s="100"/>
      <c r="C67" s="100"/>
      <c r="D67" s="101"/>
      <c r="E67" s="82">
        <f>SUM(E35:E66)</f>
        <v>20526</v>
      </c>
      <c r="F67" s="19">
        <f>SUM(F35:F66)</f>
        <v>22578.6</v>
      </c>
      <c r="G67" s="88"/>
      <c r="H67" s="95">
        <f t="shared" ref="H67:I67" si="15">SUM(H35:H66)</f>
        <v>0</v>
      </c>
      <c r="I67" s="96">
        <f t="shared" si="15"/>
        <v>0</v>
      </c>
      <c r="J67" s="97"/>
      <c r="K67" s="98">
        <f>SUM(K35:K66)</f>
        <v>72251520</v>
      </c>
      <c r="M67" s="1"/>
    </row>
    <row r="68" spans="1:13" s="58" customFormat="1" x14ac:dyDescent="0.25">
      <c r="A68" s="16"/>
      <c r="B68" s="18"/>
      <c r="C68" s="36"/>
      <c r="D68" s="59"/>
      <c r="F68" s="17"/>
      <c r="G68" s="83"/>
      <c r="H68" s="83"/>
      <c r="I68" s="83"/>
      <c r="J68" s="83"/>
      <c r="K68" s="83"/>
      <c r="L68" s="83"/>
      <c r="M68" s="1"/>
    </row>
    <row r="69" spans="1:13" s="58" customFormat="1" x14ac:dyDescent="0.25">
      <c r="A69" s="16"/>
      <c r="B69" s="18"/>
      <c r="C69" s="36"/>
      <c r="D69" s="59"/>
      <c r="F69" s="17"/>
      <c r="G69" s="83"/>
      <c r="H69" s="83"/>
      <c r="I69" s="83"/>
      <c r="J69" s="83"/>
      <c r="K69" s="83"/>
      <c r="L69" s="83"/>
      <c r="M69" s="1"/>
    </row>
    <row r="70" spans="1:13" s="58" customFormat="1" x14ac:dyDescent="0.25">
      <c r="A70" s="16"/>
      <c r="B70" s="18"/>
      <c r="C70" s="36"/>
      <c r="D70" s="59"/>
      <c r="F70" s="17"/>
      <c r="G70" s="83"/>
      <c r="H70" s="83"/>
      <c r="I70" s="83"/>
      <c r="J70" s="83"/>
      <c r="K70" s="83"/>
      <c r="L70" s="83"/>
      <c r="M70" s="1"/>
    </row>
    <row r="71" spans="1:13" s="58" customFormat="1" x14ac:dyDescent="0.25">
      <c r="A71" s="16"/>
      <c r="B71" s="18"/>
      <c r="C71" s="36"/>
      <c r="D71" s="59"/>
      <c r="F71" s="17"/>
      <c r="G71" s="83"/>
      <c r="H71" s="83"/>
      <c r="I71" s="83"/>
      <c r="J71" s="83"/>
      <c r="K71" s="83"/>
      <c r="L71" s="83"/>
      <c r="M71" s="1"/>
    </row>
    <row r="72" spans="1:13" s="58" customFormat="1" x14ac:dyDescent="0.25">
      <c r="A72" s="16"/>
      <c r="B72" s="18"/>
      <c r="C72" s="36"/>
      <c r="D72" s="59"/>
      <c r="F72" s="17"/>
      <c r="G72" s="83"/>
      <c r="H72" s="83"/>
      <c r="I72" s="83"/>
      <c r="J72" s="83"/>
      <c r="K72" s="83"/>
      <c r="L72" s="83"/>
      <c r="M72" s="1"/>
    </row>
    <row r="73" spans="1:13" s="58" customFormat="1" x14ac:dyDescent="0.25">
      <c r="A73" s="16"/>
      <c r="B73" s="18"/>
      <c r="C73" s="36"/>
      <c r="D73" s="59"/>
      <c r="F73" s="17"/>
      <c r="G73" s="83"/>
      <c r="H73" s="83"/>
      <c r="I73" s="83"/>
      <c r="J73" s="83"/>
      <c r="K73" s="83"/>
      <c r="L73" s="83"/>
      <c r="M73" s="1"/>
    </row>
  </sheetData>
  <mergeCells count="4">
    <mergeCell ref="A1:K1"/>
    <mergeCell ref="A31:D31"/>
    <mergeCell ref="A33:K33"/>
    <mergeCell ref="A67:D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A2" sqref="A2:J4"/>
    </sheetView>
  </sheetViews>
  <sheetFormatPr defaultRowHeight="15" x14ac:dyDescent="0.25"/>
  <cols>
    <col min="1" max="1" width="9.140625" style="17"/>
    <col min="2" max="2" width="25.5703125" style="17" customWidth="1"/>
    <col min="3" max="3" width="18.5703125" style="17" customWidth="1"/>
    <col min="4" max="4" width="10.42578125" style="17" customWidth="1"/>
    <col min="5" max="5" width="11.5703125" style="1" bestFit="1" customWidth="1"/>
    <col min="6" max="6" width="11.5703125" style="17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25" t="s">
        <v>4</v>
      </c>
      <c r="B1" s="25" t="s">
        <v>14</v>
      </c>
      <c r="C1" s="25" t="s">
        <v>10</v>
      </c>
      <c r="D1" s="25" t="s">
        <v>5</v>
      </c>
      <c r="E1" s="25" t="s">
        <v>6</v>
      </c>
      <c r="F1" s="25" t="s">
        <v>7</v>
      </c>
      <c r="G1" s="22" t="s">
        <v>8</v>
      </c>
      <c r="H1" s="22" t="s">
        <v>9</v>
      </c>
      <c r="I1"/>
      <c r="J1"/>
      <c r="L1" s="1"/>
      <c r="M1" s="1"/>
    </row>
    <row r="2" spans="1:13" ht="54.75" customHeight="1" x14ac:dyDescent="0.25">
      <c r="A2" s="66">
        <v>1</v>
      </c>
      <c r="B2" s="46" t="s">
        <v>19</v>
      </c>
      <c r="C2" s="47" t="s">
        <v>26</v>
      </c>
      <c r="D2" s="48">
        <f>58+223</f>
        <v>281</v>
      </c>
      <c r="E2" s="49" t="e">
        <f>'Wing A'!#REF!</f>
        <v>#REF!</v>
      </c>
      <c r="F2" s="50">
        <f>'Wing A'!F23</f>
        <v>13272.599999999999</v>
      </c>
      <c r="G2" s="23">
        <v>2558269700</v>
      </c>
      <c r="H2" s="24">
        <v>2711765882</v>
      </c>
      <c r="I2" s="67"/>
      <c r="J2" s="68"/>
      <c r="K2" s="12"/>
      <c r="L2" s="8"/>
      <c r="M2" s="1"/>
    </row>
    <row r="3" spans="1:13" ht="54.75" customHeight="1" x14ac:dyDescent="0.25">
      <c r="A3" s="66">
        <v>1</v>
      </c>
      <c r="B3" s="46" t="s">
        <v>27</v>
      </c>
      <c r="C3" s="47" t="s">
        <v>17</v>
      </c>
      <c r="D3" s="48">
        <f>1+3</f>
        <v>4</v>
      </c>
      <c r="E3" s="49" t="e">
        <f>#REF!</f>
        <v>#REF!</v>
      </c>
      <c r="F3" s="50" t="e">
        <f>#REF!</f>
        <v>#REF!</v>
      </c>
      <c r="G3" s="23">
        <v>2558269700</v>
      </c>
      <c r="H3" s="24">
        <v>2711765882</v>
      </c>
      <c r="I3" s="67"/>
      <c r="J3" s="68"/>
      <c r="K3" s="12"/>
      <c r="L3" s="8"/>
      <c r="M3" s="1"/>
    </row>
    <row r="4" spans="1:13" x14ac:dyDescent="0.25">
      <c r="A4" s="1"/>
      <c r="B4" s="1"/>
      <c r="C4" s="1"/>
      <c r="D4" s="1"/>
      <c r="F4" s="1"/>
      <c r="K4" s="1"/>
      <c r="L4" s="1"/>
      <c r="M4" s="1"/>
    </row>
    <row r="5" spans="1:13" x14ac:dyDescent="0.25">
      <c r="J5" s="3"/>
      <c r="K5" s="1"/>
      <c r="L5" s="1"/>
      <c r="M5" s="1"/>
    </row>
    <row r="6" spans="1:13" x14ac:dyDescent="0.25">
      <c r="J6" s="2"/>
      <c r="K6" s="1"/>
      <c r="L6" s="1"/>
    </row>
    <row r="7" spans="1:13" x14ac:dyDescent="0.25">
      <c r="K7" s="1"/>
      <c r="L7" s="1"/>
    </row>
    <row r="8" spans="1:13" x14ac:dyDescent="0.25"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72"/>
  <sheetViews>
    <sheetView zoomScaleNormal="100" workbookViewId="0">
      <selection activeCell="U13" sqref="U13"/>
    </sheetView>
  </sheetViews>
  <sheetFormatPr defaultRowHeight="15" x14ac:dyDescent="0.25"/>
  <sheetData>
    <row r="1" spans="2:24" ht="15.75" thickBot="1" x14ac:dyDescent="0.3"/>
    <row r="2" spans="2:24" ht="17.25" thickBot="1" x14ac:dyDescent="0.3">
      <c r="B2" s="7"/>
      <c r="S2" s="51"/>
      <c r="T2" s="51"/>
      <c r="U2" s="6"/>
      <c r="V2" s="51"/>
    </row>
    <row r="3" spans="2:24" ht="17.25" thickBot="1" x14ac:dyDescent="0.3">
      <c r="B3" s="10" t="s">
        <v>28</v>
      </c>
      <c r="S3" s="51"/>
      <c r="T3" s="51"/>
      <c r="U3" s="6"/>
      <c r="V3" s="51"/>
    </row>
    <row r="4" spans="2:24" ht="17.25" thickBot="1" x14ac:dyDescent="0.3">
      <c r="S4" s="51"/>
      <c r="T4" s="51"/>
      <c r="U4" s="6"/>
      <c r="V4" s="51"/>
    </row>
    <row r="5" spans="2:24" ht="17.25" thickBot="1" x14ac:dyDescent="0.3">
      <c r="H5" s="52"/>
      <c r="I5" s="52"/>
      <c r="S5" s="51"/>
      <c r="T5" s="51"/>
      <c r="U5" s="6"/>
      <c r="V5" s="51"/>
    </row>
    <row r="6" spans="2:24" ht="17.25" thickBot="1" x14ac:dyDescent="0.3">
      <c r="S6" s="51"/>
      <c r="T6" s="54"/>
      <c r="U6" s="54"/>
      <c r="V6" s="54"/>
      <c r="W6" s="54"/>
      <c r="X6" s="54"/>
    </row>
    <row r="7" spans="2:24" ht="17.25" thickBot="1" x14ac:dyDescent="0.3">
      <c r="R7" s="4">
        <v>1</v>
      </c>
      <c r="S7" s="4" t="s">
        <v>32</v>
      </c>
      <c r="T7" s="4">
        <v>33.909999999999997</v>
      </c>
      <c r="U7" s="6">
        <f>T7*10.764</f>
        <v>365.00723999999997</v>
      </c>
      <c r="V7" s="4">
        <v>1</v>
      </c>
    </row>
    <row r="8" spans="2:24" ht="17.25" thickBot="1" x14ac:dyDescent="0.3">
      <c r="R8" s="5">
        <v>2</v>
      </c>
      <c r="S8" s="5" t="s">
        <v>32</v>
      </c>
      <c r="T8" s="5">
        <v>22.8</v>
      </c>
      <c r="U8" s="6">
        <f t="shared" ref="U8:U13" si="0">T8*10.764</f>
        <v>245.41919999999999</v>
      </c>
      <c r="V8" s="5">
        <v>1</v>
      </c>
    </row>
    <row r="9" spans="2:24" ht="17.25" thickBot="1" x14ac:dyDescent="0.3">
      <c r="R9" s="4">
        <v>3</v>
      </c>
      <c r="S9" s="4" t="s">
        <v>32</v>
      </c>
      <c r="T9" s="4">
        <v>20.81</v>
      </c>
      <c r="U9" s="6">
        <f t="shared" si="0"/>
        <v>223.99883999999997</v>
      </c>
      <c r="V9" s="4">
        <v>1</v>
      </c>
    </row>
    <row r="10" spans="2:24" ht="17.25" thickBot="1" x14ac:dyDescent="0.3">
      <c r="R10" s="5">
        <v>4</v>
      </c>
      <c r="S10" s="5" t="s">
        <v>15</v>
      </c>
      <c r="T10" s="5">
        <v>60.22</v>
      </c>
      <c r="U10" s="6">
        <f t="shared" si="0"/>
        <v>648.20808</v>
      </c>
      <c r="V10" s="5">
        <v>5</v>
      </c>
    </row>
    <row r="11" spans="2:24" ht="17.25" thickBot="1" x14ac:dyDescent="0.3">
      <c r="R11" s="4">
        <v>5</v>
      </c>
      <c r="S11" s="4" t="s">
        <v>15</v>
      </c>
      <c r="T11" s="4">
        <v>59.05</v>
      </c>
      <c r="U11" s="6">
        <f t="shared" si="0"/>
        <v>635.61419999999998</v>
      </c>
      <c r="V11" s="4">
        <v>4</v>
      </c>
    </row>
    <row r="12" spans="2:24" ht="17.25" thickBot="1" x14ac:dyDescent="0.3">
      <c r="R12" s="5">
        <v>6</v>
      </c>
      <c r="S12" s="5" t="s">
        <v>15</v>
      </c>
      <c r="T12" s="5">
        <v>55.52</v>
      </c>
      <c r="U12" s="6">
        <f t="shared" si="0"/>
        <v>597.61728000000005</v>
      </c>
      <c r="V12" s="5">
        <v>4</v>
      </c>
    </row>
    <row r="13" spans="2:24" ht="17.25" thickBot="1" x14ac:dyDescent="0.3">
      <c r="R13" s="4">
        <v>7</v>
      </c>
      <c r="S13" s="4" t="s">
        <v>33</v>
      </c>
      <c r="T13" s="4">
        <v>70.94</v>
      </c>
      <c r="U13" s="6">
        <f t="shared" si="0"/>
        <v>763.59815999999989</v>
      </c>
      <c r="V13" s="4">
        <v>4</v>
      </c>
    </row>
    <row r="14" spans="2:24" ht="17.25" thickBot="1" x14ac:dyDescent="0.3">
      <c r="R14" s="51"/>
      <c r="S14" s="51"/>
      <c r="T14" s="6"/>
      <c r="U14" s="51"/>
      <c r="V14" s="56">
        <f>SUM(V7:V13)</f>
        <v>20</v>
      </c>
    </row>
    <row r="15" spans="2:24" ht="17.25" thickBot="1" x14ac:dyDescent="0.3">
      <c r="T15" s="51"/>
      <c r="U15" s="51"/>
      <c r="V15" s="6"/>
      <c r="W15" s="51"/>
      <c r="X15" s="6"/>
    </row>
    <row r="16" spans="2:24" ht="17.25" thickBot="1" x14ac:dyDescent="0.3">
      <c r="T16" s="51"/>
      <c r="U16" s="51"/>
      <c r="V16" s="6"/>
      <c r="W16" s="51"/>
      <c r="X16" s="6"/>
    </row>
    <row r="17" spans="2:24" ht="17.25" thickBot="1" x14ac:dyDescent="0.3">
      <c r="T17" s="51"/>
      <c r="U17" s="51"/>
      <c r="V17" s="6"/>
      <c r="W17" s="51"/>
      <c r="X17" s="6"/>
    </row>
    <row r="18" spans="2:24" ht="17.25" thickBot="1" x14ac:dyDescent="0.3">
      <c r="T18" s="51"/>
      <c r="U18" s="51"/>
      <c r="V18" s="6"/>
      <c r="W18" s="51"/>
      <c r="X18" s="6"/>
    </row>
    <row r="19" spans="2:24" ht="17.25" thickBot="1" x14ac:dyDescent="0.3">
      <c r="T19" s="51"/>
      <c r="U19" s="51"/>
      <c r="V19" s="6"/>
      <c r="W19" s="51"/>
      <c r="X19" s="6"/>
    </row>
    <row r="20" spans="2:24" ht="17.25" thickBot="1" x14ac:dyDescent="0.3">
      <c r="U20" s="51"/>
      <c r="X20" s="6"/>
    </row>
    <row r="21" spans="2:24" ht="17.25" thickBot="1" x14ac:dyDescent="0.3">
      <c r="U21" s="51"/>
    </row>
    <row r="22" spans="2:24" ht="17.25" thickBot="1" x14ac:dyDescent="0.3">
      <c r="U22" s="51"/>
    </row>
    <row r="23" spans="2:24" ht="17.25" thickBot="1" x14ac:dyDescent="0.3">
      <c r="U23" s="51"/>
    </row>
    <row r="24" spans="2:24" ht="17.25" thickBot="1" x14ac:dyDescent="0.3">
      <c r="U24" s="51"/>
    </row>
    <row r="25" spans="2:24" ht="17.25" thickBot="1" x14ac:dyDescent="0.3">
      <c r="U25" s="51"/>
    </row>
    <row r="26" spans="2:24" ht="17.25" thickBot="1" x14ac:dyDescent="0.3">
      <c r="U26" s="51"/>
    </row>
    <row r="29" spans="2:24" x14ac:dyDescent="0.25">
      <c r="B29" s="10" t="s">
        <v>34</v>
      </c>
    </row>
    <row r="32" spans="2:24" ht="15.75" thickBot="1" x14ac:dyDescent="0.3"/>
    <row r="33" spans="2:22" ht="17.25" thickBot="1" x14ac:dyDescent="0.3">
      <c r="R33" s="54"/>
      <c r="S33" s="54"/>
      <c r="T33" s="54"/>
      <c r="U33" s="54"/>
      <c r="V33" s="54"/>
    </row>
    <row r="34" spans="2:22" ht="17.25" thickBot="1" x14ac:dyDescent="0.3">
      <c r="R34" s="4">
        <v>1</v>
      </c>
      <c r="S34" s="4" t="s">
        <v>15</v>
      </c>
      <c r="T34" s="4">
        <v>56.55</v>
      </c>
      <c r="U34" s="6">
        <f>T34*10.764</f>
        <v>608.7041999999999</v>
      </c>
      <c r="V34" s="4">
        <v>7</v>
      </c>
    </row>
    <row r="35" spans="2:22" ht="17.25" thickBot="1" x14ac:dyDescent="0.3">
      <c r="B35" s="7"/>
      <c r="R35" s="5">
        <v>2</v>
      </c>
      <c r="S35" s="5" t="s">
        <v>15</v>
      </c>
      <c r="T35" s="5">
        <v>47.65</v>
      </c>
      <c r="U35" s="6">
        <f t="shared" ref="U35:U38" si="1">T35*10.764</f>
        <v>512.90459999999996</v>
      </c>
      <c r="V35" s="5">
        <v>7</v>
      </c>
    </row>
    <row r="36" spans="2:22" ht="17.25" thickBot="1" x14ac:dyDescent="0.3">
      <c r="R36" s="4">
        <v>3</v>
      </c>
      <c r="S36" s="4" t="s">
        <v>15</v>
      </c>
      <c r="T36" s="4">
        <v>42.62</v>
      </c>
      <c r="U36" s="6">
        <f t="shared" si="1"/>
        <v>458.76167999999996</v>
      </c>
      <c r="V36" s="4">
        <v>7</v>
      </c>
    </row>
    <row r="37" spans="2:22" ht="17.25" thickBot="1" x14ac:dyDescent="0.3">
      <c r="R37" s="5">
        <v>4</v>
      </c>
      <c r="S37" s="5" t="s">
        <v>33</v>
      </c>
      <c r="T37" s="5">
        <v>71.819999999999993</v>
      </c>
      <c r="U37" s="6">
        <f t="shared" si="1"/>
        <v>773.07047999999986</v>
      </c>
      <c r="V37" s="5">
        <v>2</v>
      </c>
    </row>
    <row r="38" spans="2:22" ht="17.25" thickBot="1" x14ac:dyDescent="0.3">
      <c r="R38" s="4">
        <v>5</v>
      </c>
      <c r="S38" s="4" t="s">
        <v>33</v>
      </c>
      <c r="T38" s="4">
        <v>75.98</v>
      </c>
      <c r="U38" s="6">
        <f t="shared" si="1"/>
        <v>817.84871999999996</v>
      </c>
      <c r="V38" s="4">
        <v>5</v>
      </c>
    </row>
    <row r="39" spans="2:22" x14ac:dyDescent="0.25">
      <c r="V39" s="13">
        <f>SUM(V34:V38)</f>
        <v>28</v>
      </c>
    </row>
    <row r="59" spans="2:18" x14ac:dyDescent="0.25">
      <c r="B59" s="7"/>
    </row>
    <row r="63" spans="2:18" ht="15.75" thickBot="1" x14ac:dyDescent="0.3"/>
    <row r="64" spans="2:18" ht="15.75" thickBot="1" x14ac:dyDescent="0.3">
      <c r="R64" s="53"/>
    </row>
    <row r="65" spans="18:18" ht="17.25" thickBot="1" x14ac:dyDescent="0.3">
      <c r="R65" s="54"/>
    </row>
    <row r="66" spans="18:18" ht="17.25" thickBot="1" x14ac:dyDescent="0.3">
      <c r="R66" s="55"/>
    </row>
    <row r="67" spans="18:18" ht="17.25" thickBot="1" x14ac:dyDescent="0.3">
      <c r="R67" s="55"/>
    </row>
    <row r="68" spans="18:18" ht="17.25" thickBot="1" x14ac:dyDescent="0.3">
      <c r="R68" s="55"/>
    </row>
    <row r="69" spans="18:18" ht="17.25" thickBot="1" x14ac:dyDescent="0.3">
      <c r="R69" s="55"/>
    </row>
    <row r="70" spans="18:18" ht="17.25" thickBot="1" x14ac:dyDescent="0.3">
      <c r="R70" s="55"/>
    </row>
    <row r="71" spans="18:18" ht="17.25" thickBot="1" x14ac:dyDescent="0.3">
      <c r="R71" s="55"/>
    </row>
    <row r="72" spans="18:18" ht="17.25" thickBot="1" x14ac:dyDescent="0.3">
      <c r="R72" s="5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6"/>
  <sheetViews>
    <sheetView topLeftCell="J22" zoomScale="130" zoomScaleNormal="130" workbookViewId="0">
      <selection activeCell="R51" sqref="R51:R54"/>
    </sheetView>
  </sheetViews>
  <sheetFormatPr defaultRowHeight="15" x14ac:dyDescent="0.25"/>
  <cols>
    <col min="1" max="4" width="9.140625" style="11"/>
    <col min="5" max="5" width="12.7109375" style="11" customWidth="1"/>
    <col min="6" max="6" width="9.140625" style="61"/>
    <col min="7" max="7" width="9.140625" style="11"/>
    <col min="10" max="10" width="17.5703125" customWidth="1"/>
    <col min="12" max="12" width="10" bestFit="1" customWidth="1"/>
  </cols>
  <sheetData>
    <row r="1" spans="1:24" x14ac:dyDescent="0.25">
      <c r="E1" s="28"/>
      <c r="F1" s="62"/>
    </row>
    <row r="2" spans="1:24" ht="26.25" x14ac:dyDescent="0.4">
      <c r="E2" s="28"/>
      <c r="F2" s="62"/>
      <c r="T2" s="72"/>
      <c r="U2" s="72"/>
      <c r="V2" s="72"/>
      <c r="W2" s="72"/>
      <c r="X2" s="72"/>
    </row>
    <row r="3" spans="1:24" ht="26.25" x14ac:dyDescent="0.4">
      <c r="A3" s="29" t="s">
        <v>28</v>
      </c>
      <c r="T3" s="73" t="s">
        <v>58</v>
      </c>
      <c r="U3" s="73"/>
      <c r="V3" s="73"/>
      <c r="W3" s="73"/>
      <c r="X3" s="73"/>
    </row>
    <row r="5" spans="1:24" ht="21" x14ac:dyDescent="0.35">
      <c r="A5" s="65" t="s">
        <v>53</v>
      </c>
      <c r="B5" s="65"/>
      <c r="C5" s="65"/>
      <c r="D5" s="65"/>
      <c r="E5" s="65"/>
      <c r="F5" s="65"/>
      <c r="L5" s="74" t="s">
        <v>59</v>
      </c>
      <c r="M5" s="74"/>
      <c r="N5" s="74"/>
      <c r="O5" s="74"/>
      <c r="P5" s="74"/>
      <c r="Q5" s="74"/>
    </row>
    <row r="6" spans="1:24" x14ac:dyDescent="0.25">
      <c r="A6" s="11" t="s">
        <v>40</v>
      </c>
      <c r="B6" s="11">
        <v>1</v>
      </c>
      <c r="C6" s="11" t="s">
        <v>54</v>
      </c>
      <c r="D6" s="11">
        <v>33.909999999999997</v>
      </c>
      <c r="E6" s="28">
        <f>D6*10.764</f>
        <v>365.00723999999997</v>
      </c>
    </row>
    <row r="7" spans="1:24" x14ac:dyDescent="0.25">
      <c r="B7" s="11">
        <v>2</v>
      </c>
      <c r="C7" s="11" t="s">
        <v>55</v>
      </c>
      <c r="D7" s="11">
        <v>22.8</v>
      </c>
      <c r="E7" s="28">
        <f t="shared" ref="E7:E8" si="0">D7*10.764</f>
        <v>245.41919999999999</v>
      </c>
    </row>
    <row r="8" spans="1:24" x14ac:dyDescent="0.25">
      <c r="B8" s="11">
        <v>3</v>
      </c>
      <c r="C8" s="11" t="s">
        <v>56</v>
      </c>
      <c r="D8" s="11">
        <v>20.81</v>
      </c>
      <c r="E8" s="28">
        <f t="shared" si="0"/>
        <v>223.99883999999997</v>
      </c>
    </row>
    <row r="10" spans="1:24" x14ac:dyDescent="0.25">
      <c r="A10" s="65" t="s">
        <v>37</v>
      </c>
      <c r="B10" s="65"/>
      <c r="C10" s="65"/>
      <c r="D10" s="65"/>
      <c r="E10" s="65"/>
      <c r="F10" s="65"/>
      <c r="H10" s="30" t="s">
        <v>16</v>
      </c>
      <c r="I10" s="30">
        <v>3</v>
      </c>
    </row>
    <row r="11" spans="1:24" x14ac:dyDescent="0.25">
      <c r="A11" s="11" t="s">
        <v>30</v>
      </c>
      <c r="B11" s="11">
        <v>1</v>
      </c>
      <c r="C11" s="11" t="s">
        <v>13</v>
      </c>
      <c r="D11" s="11">
        <v>59.05</v>
      </c>
      <c r="E11" s="28">
        <f>D11*10.764</f>
        <v>635.61419999999998</v>
      </c>
      <c r="H11" s="30" t="s">
        <v>13</v>
      </c>
      <c r="I11" s="30">
        <f>3*4</f>
        <v>12</v>
      </c>
      <c r="J11" s="7"/>
    </row>
    <row r="12" spans="1:24" x14ac:dyDescent="0.25">
      <c r="B12" s="11">
        <v>2</v>
      </c>
      <c r="C12" s="11" t="s">
        <v>13</v>
      </c>
      <c r="D12" s="11">
        <v>55.52</v>
      </c>
      <c r="E12" s="28">
        <f t="shared" ref="E12:E14" si="1">D12*10.764</f>
        <v>597.61728000000005</v>
      </c>
      <c r="H12" s="30" t="s">
        <v>31</v>
      </c>
      <c r="I12" s="30">
        <f>5*1</f>
        <v>5</v>
      </c>
    </row>
    <row r="13" spans="1:24" x14ac:dyDescent="0.25">
      <c r="B13" s="11">
        <v>3</v>
      </c>
      <c r="C13" s="11" t="s">
        <v>13</v>
      </c>
      <c r="D13" s="11">
        <v>60.22</v>
      </c>
      <c r="E13" s="28">
        <f t="shared" si="1"/>
        <v>648.20808</v>
      </c>
      <c r="H13" s="57"/>
      <c r="I13" s="57">
        <f>SUM(I10:I12)</f>
        <v>20</v>
      </c>
      <c r="J13" s="7"/>
    </row>
    <row r="14" spans="1:24" x14ac:dyDescent="0.25">
      <c r="A14" s="27"/>
      <c r="B14" s="11">
        <v>4</v>
      </c>
      <c r="C14" s="11" t="s">
        <v>31</v>
      </c>
      <c r="D14" s="11">
        <v>70.94</v>
      </c>
      <c r="E14" s="28">
        <f t="shared" si="1"/>
        <v>763.59815999999989</v>
      </c>
    </row>
    <row r="15" spans="1:24" x14ac:dyDescent="0.25">
      <c r="E15" s="28"/>
    </row>
    <row r="16" spans="1:24" x14ac:dyDescent="0.25">
      <c r="A16" s="65" t="s">
        <v>38</v>
      </c>
      <c r="B16" s="65"/>
      <c r="C16" s="65"/>
      <c r="D16" s="65"/>
      <c r="E16" s="65"/>
      <c r="F16" s="65"/>
    </row>
    <row r="17" spans="1:10" x14ac:dyDescent="0.25">
      <c r="A17" s="11" t="s">
        <v>39</v>
      </c>
      <c r="B17" s="11">
        <v>1</v>
      </c>
      <c r="C17" s="11" t="s">
        <v>41</v>
      </c>
      <c r="E17" s="28"/>
    </row>
    <row r="18" spans="1:10" x14ac:dyDescent="0.25">
      <c r="B18" s="11">
        <v>2</v>
      </c>
      <c r="C18" s="11" t="s">
        <v>41</v>
      </c>
      <c r="E18" s="28"/>
    </row>
    <row r="19" spans="1:10" x14ac:dyDescent="0.25">
      <c r="B19" s="11">
        <v>3</v>
      </c>
      <c r="C19" s="11" t="s">
        <v>13</v>
      </c>
      <c r="D19" s="11">
        <v>60.22</v>
      </c>
      <c r="E19" s="28">
        <f t="shared" ref="E19" si="2">D19*10.764</f>
        <v>648.20808</v>
      </c>
    </row>
    <row r="20" spans="1:10" x14ac:dyDescent="0.25">
      <c r="A20" s="27"/>
      <c r="B20" s="11">
        <v>4</v>
      </c>
      <c r="C20" s="11">
        <v>0</v>
      </c>
      <c r="D20" s="11">
        <v>0</v>
      </c>
      <c r="E20" s="28">
        <v>0</v>
      </c>
    </row>
    <row r="21" spans="1:10" x14ac:dyDescent="0.25">
      <c r="A21" s="27"/>
      <c r="E21" s="28"/>
    </row>
    <row r="23" spans="1:10" x14ac:dyDescent="0.25">
      <c r="E23" s="28"/>
    </row>
    <row r="24" spans="1:10" ht="19.5" customHeight="1" x14ac:dyDescent="0.25">
      <c r="A24" s="64"/>
      <c r="B24" s="64"/>
      <c r="C24" s="64"/>
      <c r="D24" s="64"/>
      <c r="E24" s="64"/>
      <c r="F24" s="64"/>
    </row>
    <row r="25" spans="1:10" x14ac:dyDescent="0.25">
      <c r="A25" s="27"/>
    </row>
    <row r="26" spans="1:10" x14ac:dyDescent="0.25">
      <c r="A26" s="27"/>
      <c r="G26" s="32"/>
      <c r="H26" s="33"/>
    </row>
    <row r="27" spans="1:10" x14ac:dyDescent="0.25">
      <c r="A27" s="29" t="s">
        <v>34</v>
      </c>
      <c r="G27" s="32"/>
      <c r="H27" s="33"/>
    </row>
    <row r="28" spans="1:10" x14ac:dyDescent="0.25">
      <c r="A28" s="65" t="s">
        <v>29</v>
      </c>
      <c r="B28" s="65"/>
      <c r="C28" s="65"/>
      <c r="D28" s="65"/>
      <c r="E28" s="65"/>
      <c r="F28" s="65"/>
    </row>
    <row r="29" spans="1:10" x14ac:dyDescent="0.25">
      <c r="A29" s="11" t="s">
        <v>30</v>
      </c>
      <c r="B29" s="11">
        <v>1</v>
      </c>
      <c r="C29" s="11" t="s">
        <v>31</v>
      </c>
      <c r="D29" s="11">
        <v>71.819999999999993</v>
      </c>
      <c r="E29" s="28">
        <f>D29*10.764</f>
        <v>773.07047999999986</v>
      </c>
      <c r="F29" s="61">
        <v>773</v>
      </c>
    </row>
    <row r="30" spans="1:10" x14ac:dyDescent="0.25">
      <c r="B30" s="11">
        <v>2</v>
      </c>
      <c r="C30" s="11" t="s">
        <v>13</v>
      </c>
      <c r="D30" s="11">
        <v>47.65</v>
      </c>
      <c r="E30" s="28">
        <f t="shared" ref="E30:E32" si="3">D30*10.764</f>
        <v>512.90459999999996</v>
      </c>
      <c r="F30" s="61">
        <v>513</v>
      </c>
      <c r="H30" s="69" t="s">
        <v>13</v>
      </c>
      <c r="I30" s="69">
        <v>21</v>
      </c>
      <c r="J30" s="70"/>
    </row>
    <row r="31" spans="1:10" x14ac:dyDescent="0.25">
      <c r="B31" s="11">
        <v>3</v>
      </c>
      <c r="C31" s="11" t="s">
        <v>13</v>
      </c>
      <c r="D31" s="11">
        <v>42.62</v>
      </c>
      <c r="E31" s="28">
        <f t="shared" si="3"/>
        <v>458.76167999999996</v>
      </c>
      <c r="F31" s="61">
        <v>459</v>
      </c>
      <c r="H31" s="69" t="s">
        <v>31</v>
      </c>
      <c r="I31" s="69">
        <v>7</v>
      </c>
      <c r="J31" s="70"/>
    </row>
    <row r="32" spans="1:10" x14ac:dyDescent="0.25">
      <c r="A32" s="27"/>
      <c r="B32" s="11">
        <v>4</v>
      </c>
      <c r="C32" s="11" t="s">
        <v>13</v>
      </c>
      <c r="D32" s="11">
        <v>56.55</v>
      </c>
      <c r="E32" s="28">
        <f t="shared" si="3"/>
        <v>608.7041999999999</v>
      </c>
      <c r="F32" s="61">
        <v>609</v>
      </c>
      <c r="H32" s="71"/>
      <c r="I32" s="71">
        <v>28</v>
      </c>
      <c r="J32" s="70"/>
    </row>
    <row r="33" spans="1:18" x14ac:dyDescent="0.25">
      <c r="E33" s="28"/>
      <c r="H33" s="70"/>
      <c r="I33" s="70"/>
      <c r="J33" s="70"/>
    </row>
    <row r="34" spans="1:18" x14ac:dyDescent="0.25">
      <c r="A34" s="65" t="s">
        <v>35</v>
      </c>
      <c r="B34" s="65"/>
      <c r="C34" s="65"/>
      <c r="D34" s="65"/>
      <c r="E34" s="65"/>
      <c r="F34" s="65"/>
      <c r="H34" s="70"/>
      <c r="I34" s="70"/>
      <c r="J34" s="70"/>
    </row>
    <row r="35" spans="1:18" x14ac:dyDescent="0.25">
      <c r="A35" s="11" t="s">
        <v>30</v>
      </c>
      <c r="B35" s="11">
        <v>1</v>
      </c>
      <c r="C35" s="11" t="s">
        <v>31</v>
      </c>
      <c r="D35" s="11">
        <v>75.98</v>
      </c>
      <c r="E35" s="28">
        <f>D35*10.764</f>
        <v>817.84871999999996</v>
      </c>
      <c r="F35" s="61">
        <v>818</v>
      </c>
      <c r="J35" s="75">
        <v>34000000</v>
      </c>
      <c r="K35">
        <v>818</v>
      </c>
      <c r="L35" s="35">
        <f>J35/K35</f>
        <v>41564.792176039118</v>
      </c>
    </row>
    <row r="36" spans="1:18" ht="19.5" customHeight="1" x14ac:dyDescent="0.25">
      <c r="B36" s="11">
        <v>2</v>
      </c>
      <c r="C36" s="11" t="s">
        <v>13</v>
      </c>
      <c r="D36" s="11">
        <v>47.65</v>
      </c>
      <c r="E36" s="28">
        <f t="shared" ref="E36:E38" si="4">D36*10.764</f>
        <v>512.90459999999996</v>
      </c>
      <c r="F36" s="61">
        <v>513</v>
      </c>
    </row>
    <row r="37" spans="1:18" x14ac:dyDescent="0.25">
      <c r="B37" s="11">
        <v>3</v>
      </c>
      <c r="C37" s="11" t="s">
        <v>13</v>
      </c>
      <c r="D37" s="11">
        <v>42.62</v>
      </c>
      <c r="E37" s="28">
        <f t="shared" si="4"/>
        <v>458.76167999999996</v>
      </c>
      <c r="F37" s="61">
        <v>459</v>
      </c>
    </row>
    <row r="38" spans="1:18" x14ac:dyDescent="0.25">
      <c r="A38" s="27"/>
      <c r="B38" s="11">
        <v>4</v>
      </c>
      <c r="C38" s="11" t="s">
        <v>13</v>
      </c>
      <c r="D38" s="11">
        <v>56.55</v>
      </c>
      <c r="E38" s="28">
        <f t="shared" si="4"/>
        <v>608.7041999999999</v>
      </c>
      <c r="F38" s="61">
        <v>609</v>
      </c>
      <c r="G38" s="32"/>
      <c r="H38" s="33"/>
    </row>
    <row r="39" spans="1:18" x14ac:dyDescent="0.25">
      <c r="A39" s="27"/>
      <c r="E39" s="28"/>
      <c r="G39" s="32"/>
      <c r="H39" s="33"/>
    </row>
    <row r="40" spans="1:18" x14ac:dyDescent="0.25">
      <c r="A40" s="65" t="s">
        <v>36</v>
      </c>
      <c r="B40" s="65"/>
      <c r="C40" s="65"/>
      <c r="D40" s="65"/>
      <c r="E40" s="65"/>
      <c r="F40" s="65"/>
    </row>
    <row r="41" spans="1:18" x14ac:dyDescent="0.25">
      <c r="A41" s="11" t="s">
        <v>30</v>
      </c>
      <c r="B41" s="11">
        <v>1</v>
      </c>
      <c r="C41" s="11" t="s">
        <v>31</v>
      </c>
      <c r="D41" s="11">
        <v>75.98</v>
      </c>
      <c r="E41" s="28">
        <f>D41*10.764</f>
        <v>817.84871999999996</v>
      </c>
      <c r="O41" t="s">
        <v>70</v>
      </c>
      <c r="P41">
        <v>1</v>
      </c>
      <c r="Q41">
        <v>75.98</v>
      </c>
      <c r="R41" s="6">
        <f>Q41*10.764</f>
        <v>817.84871999999996</v>
      </c>
    </row>
    <row r="42" spans="1:18" x14ac:dyDescent="0.25">
      <c r="B42" s="11">
        <v>2</v>
      </c>
      <c r="C42" s="11" t="s">
        <v>13</v>
      </c>
      <c r="D42" s="11">
        <v>47.65</v>
      </c>
      <c r="E42" s="28">
        <f t="shared" ref="E42:E44" si="5">D42*10.764</f>
        <v>512.90459999999996</v>
      </c>
      <c r="P42">
        <v>2</v>
      </c>
      <c r="Q42">
        <v>47.65</v>
      </c>
      <c r="R42" s="6">
        <f t="shared" ref="R42:R44" si="6">Q42*10.764</f>
        <v>512.90459999999996</v>
      </c>
    </row>
    <row r="43" spans="1:18" x14ac:dyDescent="0.25">
      <c r="B43" s="11">
        <v>3</v>
      </c>
      <c r="C43" s="11" t="s">
        <v>13</v>
      </c>
      <c r="D43" s="11">
        <v>42.62</v>
      </c>
      <c r="E43" s="28">
        <f t="shared" si="5"/>
        <v>458.76167999999996</v>
      </c>
      <c r="P43">
        <v>3</v>
      </c>
      <c r="Q43">
        <v>42.62</v>
      </c>
      <c r="R43" s="6">
        <f t="shared" si="6"/>
        <v>458.76167999999996</v>
      </c>
    </row>
    <row r="44" spans="1:18" x14ac:dyDescent="0.25">
      <c r="A44" s="27"/>
      <c r="B44" s="11">
        <v>4</v>
      </c>
      <c r="C44" s="11" t="s">
        <v>13</v>
      </c>
      <c r="D44" s="11">
        <v>56.55</v>
      </c>
      <c r="E44" s="28">
        <f t="shared" si="5"/>
        <v>608.7041999999999</v>
      </c>
      <c r="P44">
        <v>4</v>
      </c>
      <c r="Q44">
        <v>63.9</v>
      </c>
      <c r="R44" s="6">
        <f t="shared" si="6"/>
        <v>687.81959999999992</v>
      </c>
    </row>
    <row r="45" spans="1:18" x14ac:dyDescent="0.25">
      <c r="E45" s="28"/>
      <c r="F45" s="62"/>
    </row>
    <row r="46" spans="1:18" x14ac:dyDescent="0.25">
      <c r="E46" s="28"/>
      <c r="O46" t="s">
        <v>71</v>
      </c>
      <c r="P46">
        <v>1</v>
      </c>
      <c r="Q46">
        <v>75.98</v>
      </c>
      <c r="R46" s="6">
        <f>Q46*10.764</f>
        <v>817.84871999999996</v>
      </c>
    </row>
    <row r="47" spans="1:18" x14ac:dyDescent="0.25">
      <c r="E47" s="28"/>
      <c r="P47">
        <v>2</v>
      </c>
      <c r="Q47">
        <v>54.24</v>
      </c>
      <c r="R47" s="6">
        <f t="shared" ref="R47:R49" si="7">Q47*10.764</f>
        <v>583.83935999999994</v>
      </c>
    </row>
    <row r="48" spans="1:18" x14ac:dyDescent="0.25">
      <c r="E48" s="28"/>
      <c r="P48">
        <v>3</v>
      </c>
      <c r="Q48">
        <v>44.23</v>
      </c>
      <c r="R48" s="6">
        <f t="shared" si="7"/>
        <v>476.09171999999995</v>
      </c>
    </row>
    <row r="49" spans="15:18" x14ac:dyDescent="0.25">
      <c r="P49">
        <v>4</v>
      </c>
      <c r="Q49">
        <v>63.9</v>
      </c>
      <c r="R49" s="6">
        <f t="shared" si="7"/>
        <v>687.81959999999992</v>
      </c>
    </row>
    <row r="51" spans="15:18" x14ac:dyDescent="0.25">
      <c r="O51" t="s">
        <v>72</v>
      </c>
      <c r="P51">
        <v>1</v>
      </c>
      <c r="Q51">
        <v>87.8</v>
      </c>
      <c r="R51" s="6">
        <f>Q51*10.764</f>
        <v>945.0791999999999</v>
      </c>
    </row>
    <row r="52" spans="15:18" ht="21.75" customHeight="1" x14ac:dyDescent="0.25">
      <c r="P52">
        <v>2</v>
      </c>
      <c r="Q52">
        <v>54.24</v>
      </c>
      <c r="R52" s="6">
        <f t="shared" ref="R52:R54" si="8">Q52*10.764</f>
        <v>583.83935999999994</v>
      </c>
    </row>
    <row r="53" spans="15:18" x14ac:dyDescent="0.25">
      <c r="P53">
        <v>3</v>
      </c>
      <c r="Q53">
        <v>44.23</v>
      </c>
      <c r="R53" s="6">
        <f t="shared" si="8"/>
        <v>476.09171999999995</v>
      </c>
    </row>
    <row r="54" spans="15:18" x14ac:dyDescent="0.25">
      <c r="P54">
        <v>4</v>
      </c>
      <c r="Q54">
        <v>63.9</v>
      </c>
      <c r="R54" s="6">
        <f t="shared" si="8"/>
        <v>687.81959999999992</v>
      </c>
    </row>
    <row r="64" spans="15:18" ht="24.75" customHeight="1" x14ac:dyDescent="0.25"/>
    <row r="76" ht="23.25" customHeight="1" x14ac:dyDescent="0.25"/>
  </sheetData>
  <mergeCells count="9">
    <mergeCell ref="T3:X3"/>
    <mergeCell ref="L5:Q5"/>
    <mergeCell ref="A16:F16"/>
    <mergeCell ref="A28:F28"/>
    <mergeCell ref="A34:F34"/>
    <mergeCell ref="A40:F40"/>
    <mergeCell ref="A10:F10"/>
    <mergeCell ref="A5:F5"/>
    <mergeCell ref="A24:F24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P41"/>
  <sheetViews>
    <sheetView zoomScale="85" zoomScaleNormal="85" workbookViewId="0">
      <selection activeCell="J5" sqref="J5"/>
    </sheetView>
  </sheetViews>
  <sheetFormatPr defaultRowHeight="15" x14ac:dyDescent="0.25"/>
  <cols>
    <col min="3" max="3" width="10.42578125" customWidth="1"/>
    <col min="4" max="4" width="14.28515625" bestFit="1" customWidth="1"/>
    <col min="5" max="5" width="14.28515625" customWidth="1"/>
    <col min="6" max="6" width="14.28515625" bestFit="1" customWidth="1"/>
    <col min="7" max="7" width="16.5703125" customWidth="1"/>
    <col min="8" max="8" width="13.85546875" customWidth="1"/>
    <col min="10" max="10" width="13.28515625" customWidth="1"/>
    <col min="11" max="11" width="14.28515625" bestFit="1" customWidth="1"/>
    <col min="13" max="13" width="10" bestFit="1" customWidth="1"/>
  </cols>
  <sheetData>
    <row r="1" spans="1:16" x14ac:dyDescent="0.25">
      <c r="N1" s="1"/>
      <c r="O1" s="1"/>
      <c r="P1" s="1"/>
    </row>
    <row r="2" spans="1:16" x14ac:dyDescent="0.25">
      <c r="B2" s="10" t="s">
        <v>19</v>
      </c>
      <c r="N2" s="1"/>
      <c r="O2" s="1"/>
      <c r="P2" s="1"/>
    </row>
    <row r="3" spans="1:16" x14ac:dyDescent="0.25">
      <c r="D3" s="6"/>
      <c r="F3" s="34"/>
      <c r="K3" s="34"/>
      <c r="N3" s="1"/>
      <c r="O3" s="1"/>
      <c r="P3" s="1"/>
    </row>
    <row r="4" spans="1:16" x14ac:dyDescent="0.25">
      <c r="A4" t="s">
        <v>18</v>
      </c>
      <c r="B4" s="37" t="s">
        <v>20</v>
      </c>
      <c r="C4" s="37" t="s">
        <v>21</v>
      </c>
      <c r="D4" s="37" t="s">
        <v>23</v>
      </c>
      <c r="E4" s="37" t="s">
        <v>24</v>
      </c>
      <c r="F4" s="38" t="s">
        <v>22</v>
      </c>
      <c r="G4" s="39" t="s">
        <v>8</v>
      </c>
      <c r="H4" s="37"/>
      <c r="I4" s="37"/>
      <c r="J4" s="37"/>
      <c r="K4" s="38"/>
      <c r="M4" s="35"/>
      <c r="N4" s="1"/>
      <c r="O4" s="1"/>
      <c r="P4" s="1"/>
    </row>
    <row r="5" spans="1:16" x14ac:dyDescent="0.25">
      <c r="A5" s="11">
        <v>1</v>
      </c>
      <c r="B5" s="40" t="s">
        <v>42</v>
      </c>
      <c r="C5" s="40">
        <v>984.76</v>
      </c>
      <c r="D5" s="40">
        <v>984.76</v>
      </c>
      <c r="E5" s="41">
        <f>D5*10.764</f>
        <v>10599.956639999999</v>
      </c>
      <c r="F5" s="42">
        <f>G5/E5</f>
        <v>18868.001709108881</v>
      </c>
      <c r="G5" s="40">
        <v>200000000</v>
      </c>
      <c r="H5" s="37">
        <v>12000000</v>
      </c>
      <c r="I5" s="37">
        <v>30000</v>
      </c>
      <c r="J5" s="37">
        <f>G5+H5+I5</f>
        <v>212030000</v>
      </c>
      <c r="K5" s="43">
        <f>J5/E5</f>
        <v>20002.91201191178</v>
      </c>
      <c r="N5" s="1"/>
      <c r="O5" s="1"/>
      <c r="P5" s="1"/>
    </row>
    <row r="6" spans="1:16" x14ac:dyDescent="0.25">
      <c r="A6" s="11">
        <v>2</v>
      </c>
      <c r="B6" s="40" t="s">
        <v>43</v>
      </c>
      <c r="C6" s="40">
        <v>281</v>
      </c>
      <c r="D6" s="40">
        <v>281</v>
      </c>
      <c r="E6" s="41">
        <f t="shared" ref="E6:E15" si="0">D6*10.764</f>
        <v>3024.6839999999997</v>
      </c>
      <c r="F6" s="42">
        <f>G6/E6</f>
        <v>22456.891364519404</v>
      </c>
      <c r="G6" s="40">
        <v>67925000</v>
      </c>
      <c r="H6" s="37">
        <v>4742000</v>
      </c>
      <c r="I6" s="37">
        <v>30000</v>
      </c>
      <c r="J6" s="37">
        <f>G6+H6+I6</f>
        <v>72697000</v>
      </c>
      <c r="K6" s="43">
        <f>J6/E6</f>
        <v>24034.576835133856</v>
      </c>
      <c r="N6" s="1"/>
      <c r="O6" s="1"/>
      <c r="P6" s="1"/>
    </row>
    <row r="7" spans="1:16" x14ac:dyDescent="0.25">
      <c r="A7" s="11">
        <v>3</v>
      </c>
      <c r="B7" s="40" t="s">
        <v>44</v>
      </c>
      <c r="C7" s="40">
        <v>25.45</v>
      </c>
      <c r="D7" s="40">
        <v>25.45</v>
      </c>
      <c r="E7" s="41">
        <f t="shared" si="0"/>
        <v>273.94379999999995</v>
      </c>
      <c r="F7" s="42">
        <f>G7/E7</f>
        <v>28472.99336579255</v>
      </c>
      <c r="G7" s="37">
        <v>7800000</v>
      </c>
      <c r="H7" s="37">
        <v>468000</v>
      </c>
      <c r="I7" s="37">
        <v>30000</v>
      </c>
      <c r="J7" s="37">
        <f>G7+H7+I7</f>
        <v>8298000</v>
      </c>
      <c r="K7" s="43">
        <f>J7/E7</f>
        <v>30290.884480685461</v>
      </c>
      <c r="N7" s="1"/>
      <c r="O7" s="1"/>
      <c r="P7" s="1"/>
    </row>
    <row r="8" spans="1:16" x14ac:dyDescent="0.25">
      <c r="A8" s="11">
        <v>4</v>
      </c>
      <c r="B8" s="40" t="s">
        <v>45</v>
      </c>
      <c r="C8" s="40">
        <v>195.19</v>
      </c>
      <c r="D8" s="40">
        <v>195.19</v>
      </c>
      <c r="E8" s="41">
        <f t="shared" si="0"/>
        <v>2101.0251599999997</v>
      </c>
      <c r="F8" s="42">
        <f t="shared" ref="F8:F15" si="1">G8/E8</f>
        <v>23417.139849957821</v>
      </c>
      <c r="G8" s="40">
        <v>49200000</v>
      </c>
      <c r="H8" s="37">
        <v>3418000</v>
      </c>
      <c r="I8" s="37">
        <v>30000</v>
      </c>
      <c r="J8" s="37">
        <f t="shared" ref="J8:J15" si="2">G8+H8+I8</f>
        <v>52648000</v>
      </c>
      <c r="K8" s="43">
        <f t="shared" ref="K8:K15" si="3">J8/E8</f>
        <v>25058.243471962996</v>
      </c>
      <c r="N8" s="1"/>
      <c r="O8" s="1"/>
      <c r="P8" s="1"/>
    </row>
    <row r="9" spans="1:16" x14ac:dyDescent="0.25">
      <c r="A9" s="11">
        <v>5</v>
      </c>
      <c r="B9" s="40" t="s">
        <v>46</v>
      </c>
      <c r="C9" s="40">
        <v>69.59</v>
      </c>
      <c r="D9" s="40">
        <v>69.59</v>
      </c>
      <c r="E9" s="41">
        <f t="shared" si="0"/>
        <v>749.06676000000004</v>
      </c>
      <c r="F9" s="42">
        <f t="shared" si="1"/>
        <v>34042.359588883635</v>
      </c>
      <c r="G9" s="40">
        <v>25500000</v>
      </c>
      <c r="H9" s="37">
        <v>1530000</v>
      </c>
      <c r="I9" s="37">
        <v>30000</v>
      </c>
      <c r="J9" s="37">
        <f t="shared" si="2"/>
        <v>27060000</v>
      </c>
      <c r="K9" s="43">
        <f t="shared" si="3"/>
        <v>36124.950999027111</v>
      </c>
      <c r="N9" s="1"/>
      <c r="O9" s="1"/>
      <c r="P9" s="1"/>
    </row>
    <row r="10" spans="1:16" x14ac:dyDescent="0.25">
      <c r="A10" s="11">
        <v>6</v>
      </c>
      <c r="B10" s="40" t="s">
        <v>47</v>
      </c>
      <c r="C10" s="40">
        <v>86.43</v>
      </c>
      <c r="D10" s="40">
        <v>86.43</v>
      </c>
      <c r="E10" s="41">
        <f t="shared" si="0"/>
        <v>930.33252000000005</v>
      </c>
      <c r="F10" s="42">
        <f t="shared" si="1"/>
        <v>25259.785608698272</v>
      </c>
      <c r="G10" s="40">
        <v>23500000</v>
      </c>
      <c r="H10" s="37">
        <v>1410000</v>
      </c>
      <c r="I10" s="37">
        <v>30000</v>
      </c>
      <c r="J10" s="37">
        <f t="shared" si="2"/>
        <v>24940000</v>
      </c>
      <c r="K10" s="43">
        <f t="shared" si="3"/>
        <v>26807.619280039784</v>
      </c>
      <c r="L10" s="1"/>
      <c r="M10" s="1"/>
      <c r="N10" s="1"/>
      <c r="O10" s="1"/>
      <c r="P10" s="1"/>
    </row>
    <row r="11" spans="1:16" x14ac:dyDescent="0.25">
      <c r="A11" s="11">
        <v>7</v>
      </c>
      <c r="B11" s="40" t="s">
        <v>48</v>
      </c>
      <c r="C11" s="40">
        <v>171.17</v>
      </c>
      <c r="D11" s="40">
        <v>155.61000000000001</v>
      </c>
      <c r="E11" s="41">
        <f t="shared" si="0"/>
        <v>1674.98604</v>
      </c>
      <c r="F11" s="42">
        <f t="shared" si="1"/>
        <v>28358.445303818771</v>
      </c>
      <c r="G11" s="40">
        <v>47500000</v>
      </c>
      <c r="H11" s="37">
        <v>2850000</v>
      </c>
      <c r="I11" s="37">
        <v>30000</v>
      </c>
      <c r="J11" s="37">
        <f t="shared" si="2"/>
        <v>50380000</v>
      </c>
      <c r="K11" s="43">
        <f t="shared" si="3"/>
        <v>30077.862619081887</v>
      </c>
      <c r="L11" s="1"/>
      <c r="M11" s="1"/>
      <c r="N11" s="1"/>
      <c r="O11" s="1"/>
      <c r="P11" s="1"/>
    </row>
    <row r="12" spans="1:16" x14ac:dyDescent="0.25">
      <c r="A12" s="11">
        <v>8</v>
      </c>
      <c r="B12" s="40" t="s">
        <v>49</v>
      </c>
      <c r="C12" s="40">
        <v>78.510000000000005</v>
      </c>
      <c r="D12" s="40">
        <v>78.510000000000005</v>
      </c>
      <c r="E12" s="41">
        <f t="shared" si="0"/>
        <v>845.08163999999999</v>
      </c>
      <c r="F12" s="42">
        <f t="shared" si="1"/>
        <v>26624.646584441238</v>
      </c>
      <c r="G12" s="40">
        <v>22500000</v>
      </c>
      <c r="H12" s="37">
        <v>1350000</v>
      </c>
      <c r="I12" s="37">
        <v>30000</v>
      </c>
      <c r="J12" s="37">
        <f t="shared" si="2"/>
        <v>23880000</v>
      </c>
      <c r="K12" s="43">
        <f t="shared" si="3"/>
        <v>28257.624908286969</v>
      </c>
      <c r="L12" s="1"/>
      <c r="M12" s="1"/>
      <c r="N12" s="1"/>
      <c r="O12" s="1"/>
      <c r="P12" s="1"/>
    </row>
    <row r="13" spans="1:16" x14ac:dyDescent="0.25">
      <c r="A13" s="11">
        <v>9</v>
      </c>
      <c r="B13" s="40" t="s">
        <v>50</v>
      </c>
      <c r="C13" s="40">
        <v>88.99</v>
      </c>
      <c r="D13" s="40">
        <v>88.99</v>
      </c>
      <c r="E13" s="41">
        <f t="shared" si="0"/>
        <v>957.88835999999992</v>
      </c>
      <c r="F13" s="42">
        <f t="shared" si="1"/>
        <v>23489.167359753701</v>
      </c>
      <c r="G13" s="40">
        <v>22500000</v>
      </c>
      <c r="H13" s="37">
        <v>1350000</v>
      </c>
      <c r="I13" s="37">
        <v>30000</v>
      </c>
      <c r="J13" s="37">
        <f t="shared" si="2"/>
        <v>23880000</v>
      </c>
      <c r="K13" s="43">
        <f t="shared" si="3"/>
        <v>24929.836291151929</v>
      </c>
      <c r="L13" s="1"/>
      <c r="M13" s="1"/>
      <c r="N13" s="1"/>
      <c r="O13" s="1"/>
      <c r="P13" s="1"/>
    </row>
    <row r="14" spans="1:16" x14ac:dyDescent="0.25">
      <c r="A14" s="11">
        <v>10</v>
      </c>
      <c r="B14" s="40" t="s">
        <v>51</v>
      </c>
      <c r="C14" s="40">
        <v>46.59</v>
      </c>
      <c r="D14" s="40">
        <v>46.59</v>
      </c>
      <c r="E14" s="41">
        <f t="shared" si="0"/>
        <v>501.49475999999999</v>
      </c>
      <c r="F14" s="42">
        <f t="shared" si="1"/>
        <v>23928.46537419454</v>
      </c>
      <c r="G14" s="40">
        <v>12000000</v>
      </c>
      <c r="H14" s="37">
        <v>720000</v>
      </c>
      <c r="I14" s="37">
        <v>30000</v>
      </c>
      <c r="J14" s="37">
        <f t="shared" si="2"/>
        <v>12750000</v>
      </c>
      <c r="K14" s="43">
        <f t="shared" si="3"/>
        <v>25423.994460081696</v>
      </c>
      <c r="L14" s="1"/>
      <c r="M14" s="1"/>
      <c r="N14" s="1"/>
      <c r="O14" s="1"/>
      <c r="P14" s="1"/>
    </row>
    <row r="15" spans="1:16" x14ac:dyDescent="0.25">
      <c r="A15" s="11">
        <v>11</v>
      </c>
      <c r="B15" s="40" t="s">
        <v>52</v>
      </c>
      <c r="C15" s="40">
        <v>86.43</v>
      </c>
      <c r="D15" s="40">
        <v>86.43</v>
      </c>
      <c r="E15" s="41">
        <f t="shared" si="0"/>
        <v>930.33252000000005</v>
      </c>
      <c r="F15" s="42">
        <f t="shared" si="1"/>
        <v>10086.716091575516</v>
      </c>
      <c r="G15" s="40">
        <v>9384000</v>
      </c>
      <c r="H15" s="37">
        <v>656900</v>
      </c>
      <c r="I15" s="37">
        <v>30000</v>
      </c>
      <c r="J15" s="37">
        <f t="shared" si="2"/>
        <v>10070900</v>
      </c>
      <c r="K15" s="43">
        <f t="shared" si="3"/>
        <v>10825.054250495295</v>
      </c>
      <c r="L15" s="1"/>
      <c r="M15" s="1"/>
      <c r="N15" s="1"/>
      <c r="O15" s="1"/>
      <c r="P15" s="1"/>
    </row>
    <row r="16" spans="1:16" x14ac:dyDescent="0.25">
      <c r="A16" s="11"/>
      <c r="B16" s="40"/>
      <c r="C16" s="40"/>
      <c r="D16" s="40"/>
      <c r="E16" s="41"/>
      <c r="F16" s="42"/>
      <c r="G16" s="40"/>
      <c r="H16" s="37"/>
      <c r="I16" s="37"/>
      <c r="J16" s="37"/>
      <c r="K16" s="43">
        <f>SUM(K5:K15)</f>
        <v>281833.55960785877</v>
      </c>
    </row>
    <row r="17" spans="1:11" x14ac:dyDescent="0.25">
      <c r="A17" s="11"/>
      <c r="B17" s="40"/>
      <c r="C17" s="40"/>
      <c r="D17" s="40"/>
      <c r="E17" s="41"/>
      <c r="F17" s="42"/>
      <c r="G17" s="40"/>
      <c r="H17" s="37"/>
      <c r="I17" s="37"/>
      <c r="J17" s="44" t="s">
        <v>25</v>
      </c>
      <c r="K17" s="45">
        <f>K16/A15</f>
        <v>25621.232691623525</v>
      </c>
    </row>
    <row r="18" spans="1:11" x14ac:dyDescent="0.25">
      <c r="A18" s="11"/>
      <c r="B18" s="40"/>
      <c r="C18" s="40"/>
      <c r="D18" s="40"/>
      <c r="E18" s="41"/>
      <c r="F18" s="42"/>
      <c r="G18" s="40"/>
      <c r="H18" s="37"/>
      <c r="I18" s="37"/>
      <c r="J18" s="37"/>
      <c r="K18" s="43"/>
    </row>
    <row r="19" spans="1:11" x14ac:dyDescent="0.25">
      <c r="B19" s="37"/>
      <c r="C19" s="37"/>
      <c r="D19" s="37"/>
      <c r="E19" s="41"/>
      <c r="F19" s="42"/>
      <c r="G19" s="37"/>
      <c r="H19" s="37"/>
      <c r="I19" s="37"/>
      <c r="J19" s="37"/>
      <c r="K19" s="43"/>
    </row>
    <row r="20" spans="1:11" x14ac:dyDescent="0.25">
      <c r="B20" s="37"/>
      <c r="C20" s="37"/>
      <c r="D20" s="37"/>
      <c r="E20" s="41"/>
      <c r="F20" s="42"/>
      <c r="G20" s="37"/>
      <c r="H20" s="37"/>
      <c r="I20" s="37"/>
      <c r="J20" s="37"/>
      <c r="K20" s="43"/>
    </row>
    <row r="21" spans="1:11" x14ac:dyDescent="0.25">
      <c r="B21" s="37"/>
      <c r="C21" s="37"/>
      <c r="D21" s="37"/>
      <c r="E21" s="41"/>
      <c r="F21" s="42"/>
      <c r="G21" s="37"/>
      <c r="H21" s="37"/>
      <c r="I21" s="37"/>
      <c r="J21" s="37"/>
      <c r="K21" s="43"/>
    </row>
    <row r="22" spans="1:11" x14ac:dyDescent="0.25">
      <c r="B22" s="37"/>
      <c r="C22" s="37"/>
      <c r="D22" s="37"/>
      <c r="E22" s="37"/>
      <c r="F22" s="42"/>
      <c r="G22" s="37"/>
      <c r="H22" s="37"/>
      <c r="I22" s="37"/>
      <c r="J22" s="37"/>
      <c r="K22" s="43"/>
    </row>
    <row r="23" spans="1:11" x14ac:dyDescent="0.25">
      <c r="B23" s="37"/>
      <c r="C23" s="37"/>
      <c r="D23" s="37"/>
      <c r="E23" s="37"/>
      <c r="F23" s="42"/>
      <c r="G23" s="37"/>
      <c r="H23" s="37"/>
      <c r="I23" s="37"/>
      <c r="J23" s="37"/>
      <c r="K23" s="43"/>
    </row>
    <row r="24" spans="1:11" x14ac:dyDescent="0.25">
      <c r="B24" s="37"/>
      <c r="C24" s="37"/>
      <c r="D24" s="37"/>
      <c r="E24" s="37"/>
      <c r="F24" s="42"/>
      <c r="G24" s="37"/>
      <c r="H24" s="37"/>
      <c r="I24" s="37"/>
      <c r="J24" s="37"/>
      <c r="K24" s="43"/>
    </row>
    <row r="25" spans="1:11" x14ac:dyDescent="0.25">
      <c r="B25" s="37"/>
      <c r="C25" s="37"/>
      <c r="D25" s="37"/>
      <c r="E25" s="37"/>
      <c r="F25" s="42"/>
      <c r="G25" s="37"/>
      <c r="H25" s="37"/>
      <c r="I25" s="37"/>
      <c r="J25" s="37"/>
      <c r="K25" s="43"/>
    </row>
    <row r="26" spans="1:11" x14ac:dyDescent="0.25">
      <c r="B26" s="37"/>
      <c r="C26" s="37"/>
      <c r="D26" s="37"/>
      <c r="E26" s="37"/>
      <c r="F26" s="42"/>
      <c r="G26" s="37"/>
      <c r="H26" s="37"/>
      <c r="I26" s="37"/>
      <c r="J26" s="37"/>
      <c r="K26" s="43"/>
    </row>
    <row r="27" spans="1:11" x14ac:dyDescent="0.25">
      <c r="B27" s="37"/>
      <c r="C27" s="37"/>
      <c r="D27" s="37"/>
      <c r="E27" s="37"/>
      <c r="F27" s="37"/>
      <c r="G27" s="37"/>
      <c r="H27" s="37"/>
      <c r="I27" s="37"/>
      <c r="J27" s="37"/>
      <c r="K27" s="43"/>
    </row>
    <row r="28" spans="1:11" x14ac:dyDescent="0.25"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x14ac:dyDescent="0.25">
      <c r="B32" s="37"/>
      <c r="C32" s="37"/>
      <c r="D32" s="37">
        <v>770</v>
      </c>
      <c r="E32" s="37">
        <v>25700000</v>
      </c>
      <c r="F32" s="37">
        <f>E32/D32</f>
        <v>33376.623376623378</v>
      </c>
      <c r="G32" s="37"/>
      <c r="H32" s="37"/>
      <c r="I32" s="37"/>
      <c r="J32" s="37"/>
      <c r="K32" s="37"/>
    </row>
    <row r="33" spans="2:11" x14ac:dyDescent="0.25">
      <c r="B33" s="37"/>
      <c r="C33" s="37"/>
      <c r="D33" s="37">
        <v>632</v>
      </c>
      <c r="E33" s="37">
        <v>21100000</v>
      </c>
      <c r="F33" s="37">
        <f>E33/D33</f>
        <v>33386.075949367092</v>
      </c>
      <c r="G33" s="37"/>
      <c r="H33" s="37"/>
      <c r="I33" s="37"/>
      <c r="J33" s="37"/>
      <c r="K33" s="37"/>
    </row>
    <row r="34" spans="2:11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2:11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2:11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2:1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2:11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2:11" x14ac:dyDescent="0.25"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2:11" x14ac:dyDescent="0.25"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2:1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2" workbookViewId="0">
      <selection activeCell="N45" sqref="N4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Wing A</vt:lpstr>
      <vt:lpstr>Wing B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2024-03-13T10:33:18Z</dcterms:modified>
</cp:coreProperties>
</file>