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Kanakia Beverly Heights - Bhayander\"/>
    </mc:Choice>
  </mc:AlternateContent>
  <xr:revisionPtr revIDLastSave="0" documentId="13_ncr:1_{356A281C-807C-4931-92BE-616A710C6E2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ower 1" sheetId="87" r:id="rId1"/>
    <sheet name="Tower 2" sheetId="102" r:id="rId2"/>
    <sheet name="Total" sheetId="79" r:id="rId3"/>
    <sheet name="RERA" sheetId="80" r:id="rId4"/>
    <sheet name="Typical Floor" sheetId="85" r:id="rId5"/>
    <sheet name="IGR" sheetId="94" r:id="rId6"/>
    <sheet name="RR" sheetId="95" r:id="rId7"/>
  </sheets>
  <definedNames>
    <definedName name="_xlnm._FilterDatabase" localSheetId="0" hidden="1">'Tower 1'!$D$3:$D$229</definedName>
  </definedNames>
  <calcPr calcId="191029"/>
</workbook>
</file>

<file path=xl/calcChain.xml><?xml version="1.0" encoding="utf-8"?>
<calcChain xmlns="http://schemas.openxmlformats.org/spreadsheetml/2006/main">
  <c r="J7" i="79" l="1"/>
  <c r="J6" i="79"/>
  <c r="F4" i="79"/>
  <c r="G4" i="79"/>
  <c r="H4" i="79"/>
  <c r="E4" i="79"/>
  <c r="D4" i="79"/>
  <c r="D2" i="79"/>
  <c r="K3" i="87"/>
  <c r="O196" i="87"/>
  <c r="M242" i="87"/>
  <c r="M235" i="87"/>
  <c r="M236" i="87"/>
  <c r="M237" i="87"/>
  <c r="M238" i="87"/>
  <c r="M239" i="87"/>
  <c r="M240" i="87"/>
  <c r="M241" i="87"/>
  <c r="M234" i="87"/>
  <c r="I4" i="87"/>
  <c r="J3" i="87"/>
  <c r="M70" i="85"/>
  <c r="M69" i="85"/>
  <c r="G7" i="87"/>
  <c r="H7" i="87" s="1"/>
  <c r="M7" i="87" s="1"/>
  <c r="E242" i="87"/>
  <c r="F242" i="87"/>
  <c r="H235" i="87"/>
  <c r="H238" i="87"/>
  <c r="H239" i="87"/>
  <c r="H240" i="87"/>
  <c r="G235" i="87"/>
  <c r="G236" i="87"/>
  <c r="H236" i="87" s="1"/>
  <c r="G237" i="87"/>
  <c r="H237" i="87" s="1"/>
  <c r="G238" i="87"/>
  <c r="G239" i="87"/>
  <c r="G240" i="87"/>
  <c r="G241" i="87"/>
  <c r="H241" i="87" s="1"/>
  <c r="E229" i="87"/>
  <c r="F229" i="87"/>
  <c r="G234" i="87"/>
  <c r="H234" i="87" s="1"/>
  <c r="L7" i="85"/>
  <c r="H54" i="85"/>
  <c r="H53" i="85"/>
  <c r="I30" i="85"/>
  <c r="J18" i="85"/>
  <c r="J7" i="85"/>
  <c r="H18" i="85"/>
  <c r="H6" i="85"/>
  <c r="M27" i="94"/>
  <c r="M26" i="94"/>
  <c r="M8" i="94"/>
  <c r="L8" i="94"/>
  <c r="L9" i="94"/>
  <c r="L10" i="94"/>
  <c r="L11" i="94"/>
  <c r="L12" i="94"/>
  <c r="L13" i="94"/>
  <c r="L14" i="94"/>
  <c r="L15" i="94"/>
  <c r="L16" i="94"/>
  <c r="L17" i="94"/>
  <c r="L18" i="94"/>
  <c r="L19" i="94"/>
  <c r="L20" i="94"/>
  <c r="L21" i="94"/>
  <c r="L22" i="94"/>
  <c r="L23" i="94"/>
  <c r="L24" i="94"/>
  <c r="L25" i="94"/>
  <c r="H8" i="94"/>
  <c r="G8" i="94"/>
  <c r="F8" i="94"/>
  <c r="F9" i="94"/>
  <c r="G9" i="94" s="1"/>
  <c r="F10" i="94"/>
  <c r="G10" i="94" s="1"/>
  <c r="F11" i="94"/>
  <c r="G11" i="94" s="1"/>
  <c r="F12" i="94"/>
  <c r="G12" i="94" s="1"/>
  <c r="F13" i="94"/>
  <c r="G13" i="94" s="1"/>
  <c r="F14" i="94"/>
  <c r="G14" i="94" s="1"/>
  <c r="F15" i="94"/>
  <c r="G15" i="94" s="1"/>
  <c r="F16" i="94"/>
  <c r="G16" i="94" s="1"/>
  <c r="F17" i="94"/>
  <c r="G17" i="94" s="1"/>
  <c r="F18" i="94"/>
  <c r="G18" i="94" s="1"/>
  <c r="F19" i="94"/>
  <c r="G19" i="94" s="1"/>
  <c r="F20" i="94"/>
  <c r="G20" i="94" s="1"/>
  <c r="F21" i="94"/>
  <c r="G21" i="94" s="1"/>
  <c r="F22" i="94"/>
  <c r="G22" i="94" s="1"/>
  <c r="F23" i="94"/>
  <c r="G23" i="94" s="1"/>
  <c r="F24" i="94"/>
  <c r="G24" i="94" s="1"/>
  <c r="F25" i="94"/>
  <c r="G25" i="94" s="1"/>
  <c r="M7" i="94"/>
  <c r="L7" i="94"/>
  <c r="H7" i="94"/>
  <c r="G7" i="94"/>
  <c r="F7" i="94"/>
  <c r="M5" i="94"/>
  <c r="M6" i="94"/>
  <c r="L6" i="94"/>
  <c r="H6" i="94"/>
  <c r="G6" i="94"/>
  <c r="F6" i="94"/>
  <c r="L5" i="94"/>
  <c r="H5" i="94"/>
  <c r="G5" i="94"/>
  <c r="F5" i="94"/>
  <c r="L3" i="87" l="1"/>
  <c r="G242" i="87"/>
  <c r="H242" i="87"/>
  <c r="M25" i="94"/>
  <c r="H25" i="94"/>
  <c r="M24" i="94"/>
  <c r="H24" i="94"/>
  <c r="M23" i="94"/>
  <c r="H23" i="94"/>
  <c r="M22" i="94"/>
  <c r="H22" i="94"/>
  <c r="M21" i="94"/>
  <c r="H21" i="94"/>
  <c r="M20" i="94"/>
  <c r="H20" i="94"/>
  <c r="H19" i="94"/>
  <c r="M19" i="94"/>
  <c r="H18" i="94"/>
  <c r="M18" i="94"/>
  <c r="H17" i="94"/>
  <c r="M17" i="94"/>
  <c r="M16" i="94"/>
  <c r="H16" i="94"/>
  <c r="M15" i="94"/>
  <c r="H15" i="94"/>
  <c r="H14" i="94"/>
  <c r="M14" i="94"/>
  <c r="H13" i="94"/>
  <c r="M13" i="94"/>
  <c r="M12" i="94"/>
  <c r="H12" i="94"/>
  <c r="M11" i="94"/>
  <c r="H11" i="94"/>
  <c r="H10" i="94"/>
  <c r="M10" i="94"/>
  <c r="H9" i="94"/>
  <c r="M9" i="94"/>
  <c r="H66" i="85"/>
  <c r="H65" i="85"/>
  <c r="H42" i="85"/>
  <c r="H41" i="85"/>
  <c r="H30" i="85"/>
  <c r="H29" i="85"/>
  <c r="H17" i="85"/>
  <c r="H5" i="85"/>
  <c r="G4" i="87"/>
  <c r="H4" i="87" s="1"/>
  <c r="M4" i="87" s="1"/>
  <c r="G5" i="87"/>
  <c r="H5" i="87" s="1"/>
  <c r="M5" i="87" s="1"/>
  <c r="G6" i="87"/>
  <c r="H6" i="87" s="1"/>
  <c r="M6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H53" i="87" s="1"/>
  <c r="M53" i="87" s="1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 s="1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87" i="87"/>
  <c r="H87" i="87" s="1"/>
  <c r="M87" i="87" s="1"/>
  <c r="G88" i="87"/>
  <c r="H88" i="87" s="1"/>
  <c r="M88" i="87" s="1"/>
  <c r="G89" i="87"/>
  <c r="H89" i="87" s="1"/>
  <c r="M89" i="87" s="1"/>
  <c r="G90" i="87"/>
  <c r="H90" i="87" s="1"/>
  <c r="M90" i="87" s="1"/>
  <c r="G91" i="87"/>
  <c r="H91" i="87" s="1"/>
  <c r="M91" i="87" s="1"/>
  <c r="G92" i="87"/>
  <c r="H92" i="87" s="1"/>
  <c r="M92" i="87" s="1"/>
  <c r="G93" i="87"/>
  <c r="H93" i="87" s="1"/>
  <c r="M93" i="87" s="1"/>
  <c r="G94" i="87"/>
  <c r="H94" i="87" s="1"/>
  <c r="M94" i="87" s="1"/>
  <c r="G95" i="87"/>
  <c r="H95" i="87" s="1"/>
  <c r="M95" i="87" s="1"/>
  <c r="G96" i="87"/>
  <c r="H96" i="87" s="1"/>
  <c r="M96" i="87" s="1"/>
  <c r="G97" i="87"/>
  <c r="H97" i="87" s="1"/>
  <c r="M97" i="87" s="1"/>
  <c r="G98" i="87"/>
  <c r="H98" i="87" s="1"/>
  <c r="M98" i="87" s="1"/>
  <c r="G99" i="87"/>
  <c r="H99" i="87" s="1"/>
  <c r="M99" i="87" s="1"/>
  <c r="G100" i="87"/>
  <c r="H100" i="87" s="1"/>
  <c r="M100" i="87" s="1"/>
  <c r="G101" i="87"/>
  <c r="H101" i="87" s="1"/>
  <c r="M101" i="87" s="1"/>
  <c r="G102" i="87"/>
  <c r="H102" i="87" s="1"/>
  <c r="M102" i="87" s="1"/>
  <c r="G103" i="87"/>
  <c r="H103" i="87" s="1"/>
  <c r="M103" i="87" s="1"/>
  <c r="G104" i="87"/>
  <c r="H104" i="87" s="1"/>
  <c r="M104" i="87" s="1"/>
  <c r="G105" i="87"/>
  <c r="H105" i="87" s="1"/>
  <c r="M105" i="87" s="1"/>
  <c r="G106" i="87"/>
  <c r="H106" i="87" s="1"/>
  <c r="M106" i="87" s="1"/>
  <c r="G107" i="87"/>
  <c r="H107" i="87" s="1"/>
  <c r="M107" i="87" s="1"/>
  <c r="G108" i="87"/>
  <c r="H108" i="87" s="1"/>
  <c r="M108" i="87" s="1"/>
  <c r="G109" i="87"/>
  <c r="H109" i="87" s="1"/>
  <c r="M109" i="87" s="1"/>
  <c r="G110" i="87"/>
  <c r="H110" i="87" s="1"/>
  <c r="M110" i="87" s="1"/>
  <c r="G111" i="87"/>
  <c r="H111" i="87" s="1"/>
  <c r="M111" i="87" s="1"/>
  <c r="G112" i="87"/>
  <c r="H112" i="87" s="1"/>
  <c r="M112" i="87" s="1"/>
  <c r="G113" i="87"/>
  <c r="H113" i="87" s="1"/>
  <c r="M113" i="87" s="1"/>
  <c r="G114" i="87"/>
  <c r="H114" i="87" s="1"/>
  <c r="M114" i="87" s="1"/>
  <c r="G115" i="87"/>
  <c r="H115" i="87" s="1"/>
  <c r="M115" i="87" s="1"/>
  <c r="G116" i="87"/>
  <c r="H116" i="87" s="1"/>
  <c r="M116" i="87" s="1"/>
  <c r="G117" i="87"/>
  <c r="H117" i="87" s="1"/>
  <c r="M117" i="87" s="1"/>
  <c r="G118" i="87"/>
  <c r="H118" i="87" s="1"/>
  <c r="M118" i="87" s="1"/>
  <c r="G119" i="87"/>
  <c r="H119" i="87" s="1"/>
  <c r="M119" i="87" s="1"/>
  <c r="G120" i="87"/>
  <c r="H120" i="87" s="1"/>
  <c r="M120" i="87" s="1"/>
  <c r="G121" i="87"/>
  <c r="H121" i="87" s="1"/>
  <c r="M121" i="87" s="1"/>
  <c r="G122" i="87"/>
  <c r="H122" i="87" s="1"/>
  <c r="M122" i="87" s="1"/>
  <c r="G123" i="87"/>
  <c r="H123" i="87" s="1"/>
  <c r="M123" i="87" s="1"/>
  <c r="G124" i="87"/>
  <c r="H124" i="87" s="1"/>
  <c r="M124" i="87" s="1"/>
  <c r="G125" i="87"/>
  <c r="H125" i="87" s="1"/>
  <c r="M125" i="87" s="1"/>
  <c r="G126" i="87"/>
  <c r="H126" i="87" s="1"/>
  <c r="M126" i="87" s="1"/>
  <c r="G127" i="87"/>
  <c r="H127" i="87" s="1"/>
  <c r="M127" i="87" s="1"/>
  <c r="G128" i="87"/>
  <c r="H128" i="87" s="1"/>
  <c r="M128" i="87" s="1"/>
  <c r="G129" i="87"/>
  <c r="H129" i="87" s="1"/>
  <c r="M129" i="87" s="1"/>
  <c r="G130" i="87"/>
  <c r="H130" i="87" s="1"/>
  <c r="M130" i="87" s="1"/>
  <c r="G131" i="87"/>
  <c r="H131" i="87" s="1"/>
  <c r="M131" i="87" s="1"/>
  <c r="G132" i="87"/>
  <c r="H132" i="87" s="1"/>
  <c r="M132" i="87" s="1"/>
  <c r="G133" i="87"/>
  <c r="H133" i="87" s="1"/>
  <c r="M133" i="87" s="1"/>
  <c r="G134" i="87"/>
  <c r="H134" i="87" s="1"/>
  <c r="M134" i="87" s="1"/>
  <c r="G135" i="87"/>
  <c r="H135" i="87" s="1"/>
  <c r="M135" i="87" s="1"/>
  <c r="G136" i="87"/>
  <c r="H136" i="87" s="1"/>
  <c r="M136" i="87" s="1"/>
  <c r="G137" i="87"/>
  <c r="H137" i="87" s="1"/>
  <c r="M137" i="87" s="1"/>
  <c r="G138" i="87"/>
  <c r="H138" i="87" s="1"/>
  <c r="M138" i="87" s="1"/>
  <c r="G139" i="87"/>
  <c r="H139" i="87" s="1"/>
  <c r="M139" i="87" s="1"/>
  <c r="G140" i="87"/>
  <c r="H140" i="87" s="1"/>
  <c r="M140" i="87" s="1"/>
  <c r="G141" i="87"/>
  <c r="H141" i="87" s="1"/>
  <c r="M141" i="87" s="1"/>
  <c r="G142" i="87"/>
  <c r="H142" i="87" s="1"/>
  <c r="M142" i="87" s="1"/>
  <c r="G143" i="87"/>
  <c r="H143" i="87" s="1"/>
  <c r="M143" i="87" s="1"/>
  <c r="G144" i="87"/>
  <c r="H144" i="87" s="1"/>
  <c r="M144" i="87" s="1"/>
  <c r="G145" i="87"/>
  <c r="H145" i="87" s="1"/>
  <c r="M145" i="87" s="1"/>
  <c r="G146" i="87"/>
  <c r="H146" i="87" s="1"/>
  <c r="M146" i="87" s="1"/>
  <c r="G147" i="87"/>
  <c r="H147" i="87" s="1"/>
  <c r="M147" i="87" s="1"/>
  <c r="G148" i="87"/>
  <c r="H148" i="87" s="1"/>
  <c r="M148" i="87" s="1"/>
  <c r="G149" i="87"/>
  <c r="H149" i="87" s="1"/>
  <c r="M149" i="87" s="1"/>
  <c r="G150" i="87"/>
  <c r="H150" i="87" s="1"/>
  <c r="M150" i="87" s="1"/>
  <c r="G151" i="87"/>
  <c r="H151" i="87" s="1"/>
  <c r="M151" i="87" s="1"/>
  <c r="G152" i="87"/>
  <c r="H152" i="87" s="1"/>
  <c r="M152" i="87" s="1"/>
  <c r="G153" i="87"/>
  <c r="H153" i="87" s="1"/>
  <c r="M153" i="87" s="1"/>
  <c r="G154" i="87"/>
  <c r="H154" i="87" s="1"/>
  <c r="M154" i="87" s="1"/>
  <c r="G155" i="87"/>
  <c r="H155" i="87" s="1"/>
  <c r="M155" i="87" s="1"/>
  <c r="G156" i="87"/>
  <c r="H156" i="87" s="1"/>
  <c r="M156" i="87" s="1"/>
  <c r="G157" i="87"/>
  <c r="H157" i="87" s="1"/>
  <c r="M157" i="87" s="1"/>
  <c r="G158" i="87"/>
  <c r="H158" i="87" s="1"/>
  <c r="M158" i="87" s="1"/>
  <c r="G159" i="87"/>
  <c r="H159" i="87" s="1"/>
  <c r="M159" i="87" s="1"/>
  <c r="G160" i="87"/>
  <c r="H160" i="87" s="1"/>
  <c r="M160" i="87" s="1"/>
  <c r="G161" i="87"/>
  <c r="H161" i="87" s="1"/>
  <c r="M161" i="87" s="1"/>
  <c r="G162" i="87"/>
  <c r="H162" i="87" s="1"/>
  <c r="M162" i="87" s="1"/>
  <c r="G163" i="87"/>
  <c r="H163" i="87" s="1"/>
  <c r="M163" i="87" s="1"/>
  <c r="G164" i="87"/>
  <c r="H164" i="87" s="1"/>
  <c r="M164" i="87" s="1"/>
  <c r="G165" i="87"/>
  <c r="H165" i="87" s="1"/>
  <c r="M165" i="87" s="1"/>
  <c r="G166" i="87"/>
  <c r="H166" i="87" s="1"/>
  <c r="M166" i="87" s="1"/>
  <c r="G167" i="87"/>
  <c r="H167" i="87" s="1"/>
  <c r="M167" i="87" s="1"/>
  <c r="G168" i="87"/>
  <c r="H168" i="87" s="1"/>
  <c r="M168" i="87" s="1"/>
  <c r="G169" i="87"/>
  <c r="H169" i="87" s="1"/>
  <c r="M169" i="87" s="1"/>
  <c r="G170" i="87"/>
  <c r="H170" i="87" s="1"/>
  <c r="M170" i="87" s="1"/>
  <c r="G171" i="87"/>
  <c r="H171" i="87" s="1"/>
  <c r="M171" i="87" s="1"/>
  <c r="G172" i="87"/>
  <c r="H172" i="87" s="1"/>
  <c r="M172" i="87" s="1"/>
  <c r="G173" i="87"/>
  <c r="H173" i="87" s="1"/>
  <c r="M173" i="87" s="1"/>
  <c r="G174" i="87"/>
  <c r="H174" i="87" s="1"/>
  <c r="M174" i="87" s="1"/>
  <c r="G175" i="87"/>
  <c r="H175" i="87" s="1"/>
  <c r="M175" i="87" s="1"/>
  <c r="G176" i="87"/>
  <c r="H176" i="87" s="1"/>
  <c r="M176" i="87" s="1"/>
  <c r="G177" i="87"/>
  <c r="H177" i="87" s="1"/>
  <c r="M177" i="87" s="1"/>
  <c r="G178" i="87"/>
  <c r="H178" i="87" s="1"/>
  <c r="M178" i="87" s="1"/>
  <c r="G179" i="87"/>
  <c r="H179" i="87" s="1"/>
  <c r="M179" i="87" s="1"/>
  <c r="G180" i="87"/>
  <c r="H180" i="87" s="1"/>
  <c r="M180" i="87" s="1"/>
  <c r="G181" i="87"/>
  <c r="H181" i="87" s="1"/>
  <c r="M181" i="87" s="1"/>
  <c r="G182" i="87"/>
  <c r="H182" i="87" s="1"/>
  <c r="M182" i="87" s="1"/>
  <c r="G183" i="87"/>
  <c r="H183" i="87" s="1"/>
  <c r="M183" i="87" s="1"/>
  <c r="G184" i="87"/>
  <c r="H184" i="87" s="1"/>
  <c r="M184" i="87" s="1"/>
  <c r="G185" i="87"/>
  <c r="H185" i="87" s="1"/>
  <c r="M185" i="87" s="1"/>
  <c r="G186" i="87"/>
  <c r="H186" i="87" s="1"/>
  <c r="M186" i="87" s="1"/>
  <c r="G187" i="87"/>
  <c r="H187" i="87" s="1"/>
  <c r="M187" i="87" s="1"/>
  <c r="G188" i="87"/>
  <c r="H188" i="87" s="1"/>
  <c r="M188" i="87" s="1"/>
  <c r="G189" i="87"/>
  <c r="H189" i="87" s="1"/>
  <c r="M189" i="87" s="1"/>
  <c r="G190" i="87"/>
  <c r="H190" i="87" s="1"/>
  <c r="M190" i="87" s="1"/>
  <c r="G191" i="87"/>
  <c r="H191" i="87" s="1"/>
  <c r="M191" i="87" s="1"/>
  <c r="G192" i="87"/>
  <c r="H192" i="87" s="1"/>
  <c r="M192" i="87" s="1"/>
  <c r="G193" i="87"/>
  <c r="H193" i="87" s="1"/>
  <c r="M193" i="87" s="1"/>
  <c r="G194" i="87"/>
  <c r="H194" i="87" s="1"/>
  <c r="M194" i="87" s="1"/>
  <c r="G195" i="87"/>
  <c r="H195" i="87" s="1"/>
  <c r="M195" i="87" s="1"/>
  <c r="G196" i="87"/>
  <c r="H196" i="87" s="1"/>
  <c r="M196" i="87" s="1"/>
  <c r="G197" i="87"/>
  <c r="H197" i="87" s="1"/>
  <c r="M197" i="87" s="1"/>
  <c r="G198" i="87"/>
  <c r="H198" i="87" s="1"/>
  <c r="M198" i="87" s="1"/>
  <c r="G199" i="87"/>
  <c r="H199" i="87" s="1"/>
  <c r="M199" i="87" s="1"/>
  <c r="G200" i="87"/>
  <c r="H200" i="87" s="1"/>
  <c r="M200" i="87" s="1"/>
  <c r="G201" i="87"/>
  <c r="H201" i="87" s="1"/>
  <c r="M201" i="87" s="1"/>
  <c r="G202" i="87"/>
  <c r="H202" i="87" s="1"/>
  <c r="M202" i="87" s="1"/>
  <c r="G203" i="87"/>
  <c r="H203" i="87" s="1"/>
  <c r="M203" i="87" s="1"/>
  <c r="G204" i="87"/>
  <c r="H204" i="87" s="1"/>
  <c r="M204" i="87" s="1"/>
  <c r="G205" i="87"/>
  <c r="H205" i="87" s="1"/>
  <c r="M205" i="87" s="1"/>
  <c r="G206" i="87"/>
  <c r="H206" i="87" s="1"/>
  <c r="M206" i="87" s="1"/>
  <c r="G207" i="87"/>
  <c r="H207" i="87" s="1"/>
  <c r="M207" i="87" s="1"/>
  <c r="G208" i="87"/>
  <c r="H208" i="87" s="1"/>
  <c r="M208" i="87" s="1"/>
  <c r="G209" i="87"/>
  <c r="H209" i="87" s="1"/>
  <c r="M209" i="87" s="1"/>
  <c r="G210" i="87"/>
  <c r="H210" i="87" s="1"/>
  <c r="M210" i="87" s="1"/>
  <c r="G211" i="87"/>
  <c r="H211" i="87" s="1"/>
  <c r="M211" i="87" s="1"/>
  <c r="G212" i="87"/>
  <c r="H212" i="87" s="1"/>
  <c r="M212" i="87" s="1"/>
  <c r="G213" i="87"/>
  <c r="H213" i="87" s="1"/>
  <c r="M213" i="87" s="1"/>
  <c r="G214" i="87"/>
  <c r="H214" i="87" s="1"/>
  <c r="M214" i="87" s="1"/>
  <c r="G215" i="87"/>
  <c r="H215" i="87" s="1"/>
  <c r="M215" i="87" s="1"/>
  <c r="G216" i="87"/>
  <c r="H216" i="87" s="1"/>
  <c r="M216" i="87" s="1"/>
  <c r="G217" i="87"/>
  <c r="H217" i="87" s="1"/>
  <c r="M217" i="87" s="1"/>
  <c r="G218" i="87"/>
  <c r="H218" i="87" s="1"/>
  <c r="M218" i="87" s="1"/>
  <c r="G219" i="87"/>
  <c r="H219" i="87" s="1"/>
  <c r="M219" i="87" s="1"/>
  <c r="G220" i="87"/>
  <c r="H220" i="87" s="1"/>
  <c r="M220" i="87" s="1"/>
  <c r="G221" i="87"/>
  <c r="H221" i="87" s="1"/>
  <c r="M221" i="87" s="1"/>
  <c r="G222" i="87"/>
  <c r="H222" i="87" s="1"/>
  <c r="M222" i="87" s="1"/>
  <c r="G223" i="87"/>
  <c r="H223" i="87" s="1"/>
  <c r="M223" i="87" s="1"/>
  <c r="G224" i="87"/>
  <c r="H224" i="87" s="1"/>
  <c r="M224" i="87" s="1"/>
  <c r="G225" i="87"/>
  <c r="H225" i="87" s="1"/>
  <c r="M225" i="87" s="1"/>
  <c r="G226" i="87"/>
  <c r="H226" i="87" s="1"/>
  <c r="M226" i="87" s="1"/>
  <c r="G227" i="87"/>
  <c r="H227" i="87" s="1"/>
  <c r="M227" i="87" s="1"/>
  <c r="G228" i="87"/>
  <c r="H228" i="87" s="1"/>
  <c r="M228" i="87" s="1"/>
  <c r="G3" i="87"/>
  <c r="F72" i="85"/>
  <c r="F71" i="85"/>
  <c r="F70" i="85"/>
  <c r="F69" i="85"/>
  <c r="F68" i="85"/>
  <c r="F67" i="85"/>
  <c r="F66" i="85"/>
  <c r="F65" i="85"/>
  <c r="F54" i="85"/>
  <c r="F60" i="85"/>
  <c r="F59" i="85"/>
  <c r="F58" i="85"/>
  <c r="F57" i="85"/>
  <c r="F56" i="85"/>
  <c r="F55" i="85"/>
  <c r="F53" i="85"/>
  <c r="F48" i="85"/>
  <c r="F47" i="85"/>
  <c r="F46" i="85"/>
  <c r="F45" i="85"/>
  <c r="F44" i="85"/>
  <c r="F43" i="85"/>
  <c r="F41" i="85"/>
  <c r="F36" i="85"/>
  <c r="F35" i="85"/>
  <c r="F34" i="85"/>
  <c r="F33" i="85"/>
  <c r="F32" i="85"/>
  <c r="F31" i="85"/>
  <c r="F29" i="85"/>
  <c r="F19" i="85"/>
  <c r="F20" i="85"/>
  <c r="F21" i="85"/>
  <c r="F22" i="85"/>
  <c r="F23" i="85"/>
  <c r="F24" i="85"/>
  <c r="F17" i="85"/>
  <c r="F6" i="85"/>
  <c r="F7" i="85"/>
  <c r="F8" i="85"/>
  <c r="F9" i="85"/>
  <c r="F10" i="85"/>
  <c r="F11" i="85"/>
  <c r="F12" i="85"/>
  <c r="F5" i="85"/>
  <c r="W20" i="80"/>
  <c r="X20" i="80"/>
  <c r="X12" i="80"/>
  <c r="X13" i="80"/>
  <c r="X14" i="80"/>
  <c r="X15" i="80"/>
  <c r="X16" i="80"/>
  <c r="X17" i="80"/>
  <c r="X18" i="80"/>
  <c r="X19" i="80"/>
  <c r="X11" i="80"/>
  <c r="V12" i="80"/>
  <c r="V13" i="80"/>
  <c r="V14" i="80"/>
  <c r="V15" i="80"/>
  <c r="V16" i="80"/>
  <c r="V17" i="80"/>
  <c r="V18" i="80"/>
  <c r="V19" i="80"/>
  <c r="V11" i="80"/>
  <c r="F10" i="102"/>
  <c r="K10" i="102"/>
  <c r="E10" i="102"/>
  <c r="F3" i="102"/>
  <c r="F4" i="102"/>
  <c r="F5" i="102"/>
  <c r="F6" i="102"/>
  <c r="K6" i="102" s="1"/>
  <c r="F7" i="102"/>
  <c r="F8" i="102"/>
  <c r="F9" i="102"/>
  <c r="K9" i="102"/>
  <c r="K8" i="102"/>
  <c r="K7" i="102"/>
  <c r="K5" i="102"/>
  <c r="K4" i="102"/>
  <c r="G3" i="102"/>
  <c r="G4" i="102" s="1"/>
  <c r="K3" i="102"/>
  <c r="H2" i="102"/>
  <c r="I2" i="102" s="1"/>
  <c r="J2" i="102" s="1"/>
  <c r="F2" i="102"/>
  <c r="K2" i="102" s="1"/>
  <c r="M229" i="87" l="1"/>
  <c r="J4" i="87"/>
  <c r="K4" i="87" s="1"/>
  <c r="L4" i="87" s="1"/>
  <c r="H3" i="87"/>
  <c r="M3" i="87" s="1"/>
  <c r="G229" i="87"/>
  <c r="H3" i="102"/>
  <c r="I3" i="102" s="1"/>
  <c r="J3" i="102" s="1"/>
  <c r="G5" i="102"/>
  <c r="H4" i="102"/>
  <c r="I4" i="102" s="1"/>
  <c r="J4" i="102" s="1"/>
  <c r="H229" i="87" l="1"/>
  <c r="G6" i="102"/>
  <c r="H5" i="102"/>
  <c r="I5" i="102" s="1"/>
  <c r="J5" i="102" s="1"/>
  <c r="G7" i="102" l="1"/>
  <c r="H6" i="102"/>
  <c r="I6" i="102" s="1"/>
  <c r="J6" i="102" s="1"/>
  <c r="G8" i="102" l="1"/>
  <c r="H7" i="102"/>
  <c r="I7" i="102" s="1"/>
  <c r="J7" i="102" s="1"/>
  <c r="H8" i="102" l="1"/>
  <c r="I8" i="102" s="1"/>
  <c r="J8" i="102" s="1"/>
  <c r="G9" i="102"/>
  <c r="H9" i="102" l="1"/>
  <c r="I9" i="102" s="1"/>
  <c r="J9" i="102" s="1"/>
  <c r="I5" i="87" l="1"/>
  <c r="J5" i="87" s="1"/>
  <c r="K5" i="87" s="1"/>
  <c r="I6" i="87" l="1"/>
  <c r="L5" i="87" l="1"/>
  <c r="J6" i="87"/>
  <c r="K6" i="87" s="1"/>
  <c r="I7" i="87"/>
  <c r="J7" i="87" l="1"/>
  <c r="K7" i="87" s="1"/>
  <c r="I8" i="87"/>
  <c r="L7" i="87" l="1"/>
  <c r="L6" i="87"/>
  <c r="J8" i="87"/>
  <c r="K8" i="87" s="1"/>
  <c r="I9" i="87"/>
  <c r="I10" i="87" s="1"/>
  <c r="J9" i="87" l="1"/>
  <c r="K9" i="87" s="1"/>
  <c r="L9" i="87" l="1"/>
  <c r="L8" i="87"/>
  <c r="J10" i="87"/>
  <c r="K10" i="87" s="1"/>
  <c r="I11" i="87"/>
  <c r="L10" i="87" l="1"/>
  <c r="J11" i="87"/>
  <c r="K11" i="87" s="1"/>
  <c r="I12" i="87"/>
  <c r="L11" i="87" l="1"/>
  <c r="J12" i="87"/>
  <c r="K12" i="87" s="1"/>
  <c r="I13" i="87"/>
  <c r="L12" i="87" l="1"/>
  <c r="I14" i="87"/>
  <c r="J13" i="87"/>
  <c r="K13" i="87" s="1"/>
  <c r="L13" i="87" l="1"/>
  <c r="J14" i="87"/>
  <c r="K14" i="87" s="1"/>
  <c r="I15" i="87"/>
  <c r="L14" i="87" l="1"/>
  <c r="J15" i="87"/>
  <c r="K15" i="87" s="1"/>
  <c r="I16" i="87"/>
  <c r="L15" i="87" l="1"/>
  <c r="J16" i="87"/>
  <c r="K16" i="87" s="1"/>
  <c r="I17" i="87"/>
  <c r="I18" i="87" s="1"/>
  <c r="L16" i="87" l="1"/>
  <c r="J17" i="87"/>
  <c r="K17" i="87" s="1"/>
  <c r="L17" i="87" l="1"/>
  <c r="I19" i="87"/>
  <c r="J18" i="87"/>
  <c r="K18" i="87" s="1"/>
  <c r="L18" i="87" l="1"/>
  <c r="I20" i="87"/>
  <c r="J19" i="87"/>
  <c r="K19" i="87" s="1"/>
  <c r="L19" i="87" l="1"/>
  <c r="I21" i="87"/>
  <c r="J20" i="87"/>
  <c r="K20" i="87" s="1"/>
  <c r="L20" i="87" l="1"/>
  <c r="I22" i="87"/>
  <c r="J21" i="87"/>
  <c r="K21" i="87" s="1"/>
  <c r="L21" i="87" l="1"/>
  <c r="I23" i="87"/>
  <c r="J22" i="87"/>
  <c r="K22" i="87" s="1"/>
  <c r="L22" i="87" l="1"/>
  <c r="I24" i="87"/>
  <c r="J23" i="87"/>
  <c r="K23" i="87" s="1"/>
  <c r="L23" i="87" l="1"/>
  <c r="I25" i="87"/>
  <c r="I26" i="87" s="1"/>
  <c r="J24" i="87"/>
  <c r="K24" i="87" s="1"/>
  <c r="L24" i="87" l="1"/>
  <c r="J25" i="87"/>
  <c r="K25" i="87" s="1"/>
  <c r="L25" i="87" l="1"/>
  <c r="I27" i="87"/>
  <c r="J26" i="87"/>
  <c r="K26" i="87" s="1"/>
  <c r="L26" i="87" l="1"/>
  <c r="I28" i="87"/>
  <c r="J27" i="87"/>
  <c r="K27" i="87" s="1"/>
  <c r="L27" i="87" l="1"/>
  <c r="I29" i="87"/>
  <c r="J28" i="87"/>
  <c r="K28" i="87" s="1"/>
  <c r="L28" i="87" l="1"/>
  <c r="I30" i="87"/>
  <c r="J29" i="87"/>
  <c r="K29" i="87" s="1"/>
  <c r="L29" i="87" l="1"/>
  <c r="I31" i="87"/>
  <c r="J30" i="87"/>
  <c r="K30" i="87" s="1"/>
  <c r="L30" i="87" l="1"/>
  <c r="I32" i="87"/>
  <c r="J31" i="87"/>
  <c r="K31" i="87" s="1"/>
  <c r="L31" i="87" l="1"/>
  <c r="I33" i="87"/>
  <c r="I34" i="87" s="1"/>
  <c r="J32" i="87"/>
  <c r="K32" i="87" s="1"/>
  <c r="L32" i="87" l="1"/>
  <c r="J33" i="87"/>
  <c r="K33" i="87" s="1"/>
  <c r="L33" i="87" l="1"/>
  <c r="I35" i="87"/>
  <c r="J34" i="87"/>
  <c r="K34" i="87" s="1"/>
  <c r="L34" i="87" l="1"/>
  <c r="I36" i="87"/>
  <c r="J35" i="87"/>
  <c r="K35" i="87" s="1"/>
  <c r="L35" i="87" l="1"/>
  <c r="I37" i="87"/>
  <c r="J36" i="87"/>
  <c r="K36" i="87" s="1"/>
  <c r="L36" i="87" l="1"/>
  <c r="I38" i="87"/>
  <c r="J37" i="87"/>
  <c r="K37" i="87" s="1"/>
  <c r="L37" i="87" l="1"/>
  <c r="I39" i="87"/>
  <c r="J38" i="87"/>
  <c r="K38" i="87" s="1"/>
  <c r="L38" i="87" l="1"/>
  <c r="I40" i="87"/>
  <c r="J39" i="87"/>
  <c r="K39" i="87" s="1"/>
  <c r="L39" i="87" l="1"/>
  <c r="I41" i="87"/>
  <c r="I42" i="87" s="1"/>
  <c r="J40" i="87"/>
  <c r="K40" i="87" s="1"/>
  <c r="L40" i="87" l="1"/>
  <c r="J41" i="87"/>
  <c r="K41" i="87" s="1"/>
  <c r="L41" i="87" l="1"/>
  <c r="I43" i="87"/>
  <c r="J42" i="87"/>
  <c r="K42" i="87" s="1"/>
  <c r="L42" i="87" l="1"/>
  <c r="J43" i="87"/>
  <c r="K43" i="87" s="1"/>
  <c r="I44" i="87"/>
  <c r="L43" i="87" l="1"/>
  <c r="J44" i="87"/>
  <c r="K44" i="87" s="1"/>
  <c r="I45" i="87"/>
  <c r="L44" i="87" l="1"/>
  <c r="I46" i="87"/>
  <c r="J45" i="87"/>
  <c r="K45" i="87" s="1"/>
  <c r="L45" i="87" l="1"/>
  <c r="I47" i="87"/>
  <c r="J46" i="87"/>
  <c r="K46" i="87" s="1"/>
  <c r="L46" i="87" l="1"/>
  <c r="I48" i="87"/>
  <c r="I49" i="87" s="1"/>
  <c r="J47" i="87"/>
  <c r="K47" i="87" s="1"/>
  <c r="L47" i="87" l="1"/>
  <c r="J48" i="87"/>
  <c r="K48" i="87" s="1"/>
  <c r="L48" i="87" l="1"/>
  <c r="I50" i="87"/>
  <c r="J49" i="87"/>
  <c r="K49" i="87" s="1"/>
  <c r="L49" i="87" l="1"/>
  <c r="I51" i="87"/>
  <c r="J50" i="87"/>
  <c r="K50" i="87" s="1"/>
  <c r="L50" i="87" l="1"/>
  <c r="I52" i="87"/>
  <c r="J51" i="87"/>
  <c r="K51" i="87" s="1"/>
  <c r="L51" i="87" l="1"/>
  <c r="I53" i="87"/>
  <c r="J52" i="87"/>
  <c r="K52" i="87" s="1"/>
  <c r="L52" i="87" l="1"/>
  <c r="I54" i="87"/>
  <c r="J53" i="87"/>
  <c r="K53" i="87" s="1"/>
  <c r="L53" i="87" l="1"/>
  <c r="I55" i="87"/>
  <c r="J54" i="87"/>
  <c r="K54" i="87" s="1"/>
  <c r="L54" i="87" l="1"/>
  <c r="I56" i="87"/>
  <c r="I57" i="87" s="1"/>
  <c r="J55" i="87"/>
  <c r="K55" i="87" s="1"/>
  <c r="L55" i="87" l="1"/>
  <c r="J56" i="87"/>
  <c r="K56" i="87" s="1"/>
  <c r="L56" i="87" l="1"/>
  <c r="I58" i="87"/>
  <c r="J57" i="87"/>
  <c r="K57" i="87" s="1"/>
  <c r="L57" i="87" l="1"/>
  <c r="I59" i="87"/>
  <c r="J58" i="87"/>
  <c r="K58" i="87" s="1"/>
  <c r="L58" i="87" l="1"/>
  <c r="I60" i="87"/>
  <c r="J59" i="87"/>
  <c r="K59" i="87" s="1"/>
  <c r="L59" i="87" l="1"/>
  <c r="I61" i="87"/>
  <c r="J60" i="87"/>
  <c r="K60" i="87" s="1"/>
  <c r="L60" i="87" l="1"/>
  <c r="I62" i="87"/>
  <c r="J61" i="87"/>
  <c r="K61" i="87" s="1"/>
  <c r="L61" i="87" l="1"/>
  <c r="I63" i="87"/>
  <c r="J62" i="87"/>
  <c r="K62" i="87" s="1"/>
  <c r="L62" i="87" l="1"/>
  <c r="I64" i="87"/>
  <c r="I65" i="87" s="1"/>
  <c r="J63" i="87"/>
  <c r="K63" i="87" s="1"/>
  <c r="L63" i="87" l="1"/>
  <c r="J64" i="87"/>
  <c r="K64" i="87" s="1"/>
  <c r="L64" i="87" l="1"/>
  <c r="I66" i="87"/>
  <c r="J65" i="87"/>
  <c r="K65" i="87" s="1"/>
  <c r="L65" i="87" l="1"/>
  <c r="I67" i="87"/>
  <c r="J66" i="87"/>
  <c r="K66" i="87" s="1"/>
  <c r="L66" i="87" l="1"/>
  <c r="I68" i="87"/>
  <c r="J67" i="87"/>
  <c r="K67" i="87" s="1"/>
  <c r="L67" i="87" l="1"/>
  <c r="I69" i="87"/>
  <c r="J68" i="87"/>
  <c r="K68" i="87" s="1"/>
  <c r="L68" i="87" l="1"/>
  <c r="I70" i="87"/>
  <c r="J69" i="87"/>
  <c r="K69" i="87" s="1"/>
  <c r="L69" i="87" l="1"/>
  <c r="I71" i="87"/>
  <c r="J70" i="87"/>
  <c r="K70" i="87" s="1"/>
  <c r="L70" i="87" l="1"/>
  <c r="I72" i="87"/>
  <c r="I73" i="87" s="1"/>
  <c r="J71" i="87"/>
  <c r="K71" i="87" s="1"/>
  <c r="L71" i="87" l="1"/>
  <c r="J72" i="87"/>
  <c r="K72" i="87" s="1"/>
  <c r="L72" i="87" l="1"/>
  <c r="I74" i="87"/>
  <c r="J73" i="87"/>
  <c r="K73" i="87" s="1"/>
  <c r="L73" i="87" l="1"/>
  <c r="I75" i="87"/>
  <c r="J74" i="87"/>
  <c r="K74" i="87" s="1"/>
  <c r="L74" i="87" l="1"/>
  <c r="I76" i="87"/>
  <c r="J75" i="87"/>
  <c r="K75" i="87" s="1"/>
  <c r="L75" i="87" l="1"/>
  <c r="I77" i="87"/>
  <c r="J76" i="87"/>
  <c r="K76" i="87" s="1"/>
  <c r="L76" i="87" l="1"/>
  <c r="I78" i="87"/>
  <c r="J77" i="87"/>
  <c r="K77" i="87" s="1"/>
  <c r="L77" i="87" l="1"/>
  <c r="I79" i="87"/>
  <c r="J78" i="87"/>
  <c r="K78" i="87" s="1"/>
  <c r="L78" i="87" l="1"/>
  <c r="J79" i="87"/>
  <c r="K79" i="87" s="1"/>
  <c r="I80" i="87"/>
  <c r="I81" i="87" s="1"/>
  <c r="L79" i="87" l="1"/>
  <c r="J80" i="87"/>
  <c r="K80" i="87" s="1"/>
  <c r="L80" i="87" l="1"/>
  <c r="J81" i="87"/>
  <c r="K81" i="87" s="1"/>
  <c r="I82" i="87"/>
  <c r="L81" i="87" l="1"/>
  <c r="J82" i="87"/>
  <c r="K82" i="87" s="1"/>
  <c r="I83" i="87"/>
  <c r="L82" i="87" l="1"/>
  <c r="I84" i="87"/>
  <c r="J83" i="87"/>
  <c r="K83" i="87" s="1"/>
  <c r="L83" i="87" l="1"/>
  <c r="J84" i="87"/>
  <c r="K84" i="87" s="1"/>
  <c r="I85" i="87"/>
  <c r="L84" i="87" l="1"/>
  <c r="I86" i="87"/>
  <c r="J85" i="87"/>
  <c r="K85" i="87" s="1"/>
  <c r="L85" i="87" l="1"/>
  <c r="I87" i="87"/>
  <c r="I88" i="87" s="1"/>
  <c r="J86" i="87"/>
  <c r="K86" i="87" s="1"/>
  <c r="L86" i="87" l="1"/>
  <c r="J87" i="87"/>
  <c r="K87" i="87" s="1"/>
  <c r="L87" i="87" l="1"/>
  <c r="I89" i="87"/>
  <c r="J88" i="87"/>
  <c r="K88" i="87" s="1"/>
  <c r="L88" i="87" l="1"/>
  <c r="I90" i="87"/>
  <c r="J89" i="87"/>
  <c r="K89" i="87" s="1"/>
  <c r="L89" i="87" l="1"/>
  <c r="I91" i="87"/>
  <c r="J90" i="87"/>
  <c r="K90" i="87" s="1"/>
  <c r="L90" i="87" l="1"/>
  <c r="I92" i="87"/>
  <c r="J91" i="87"/>
  <c r="K91" i="87" s="1"/>
  <c r="L91" i="87" l="1"/>
  <c r="J92" i="87"/>
  <c r="K92" i="87" s="1"/>
  <c r="I93" i="87"/>
  <c r="L92" i="87" l="1"/>
  <c r="J93" i="87"/>
  <c r="K93" i="87" s="1"/>
  <c r="I94" i="87"/>
  <c r="L93" i="87" l="1"/>
  <c r="I95" i="87"/>
  <c r="I96" i="87" s="1"/>
  <c r="J94" i="87"/>
  <c r="K94" i="87" s="1"/>
  <c r="L94" i="87" l="1"/>
  <c r="J95" i="87"/>
  <c r="K95" i="87" s="1"/>
  <c r="L95" i="87" l="1"/>
  <c r="J96" i="87"/>
  <c r="K96" i="87" s="1"/>
  <c r="I97" i="87"/>
  <c r="L96" i="87" l="1"/>
  <c r="J97" i="87"/>
  <c r="K97" i="87" s="1"/>
  <c r="I98" i="87"/>
  <c r="L97" i="87" l="1"/>
  <c r="I99" i="87"/>
  <c r="J98" i="87"/>
  <c r="K98" i="87" s="1"/>
  <c r="L98" i="87" l="1"/>
  <c r="J99" i="87"/>
  <c r="K99" i="87" s="1"/>
  <c r="I100" i="87"/>
  <c r="L99" i="87" l="1"/>
  <c r="J100" i="87"/>
  <c r="K100" i="87" s="1"/>
  <c r="I101" i="87"/>
  <c r="L100" i="87" l="1"/>
  <c r="J101" i="87"/>
  <c r="K101" i="87" s="1"/>
  <c r="I102" i="87"/>
  <c r="L101" i="87" l="1"/>
  <c r="I103" i="87"/>
  <c r="I104" i="87" s="1"/>
  <c r="J102" i="87"/>
  <c r="K102" i="87" s="1"/>
  <c r="L102" i="87" l="1"/>
  <c r="J103" i="87"/>
  <c r="K103" i="87" s="1"/>
  <c r="L103" i="87" l="1"/>
  <c r="I105" i="87"/>
  <c r="J104" i="87"/>
  <c r="K104" i="87" s="1"/>
  <c r="L104" i="87" l="1"/>
  <c r="I106" i="87"/>
  <c r="J105" i="87"/>
  <c r="K105" i="87" s="1"/>
  <c r="L105" i="87" l="1"/>
  <c r="I107" i="87"/>
  <c r="J106" i="87"/>
  <c r="K106" i="87" s="1"/>
  <c r="L106" i="87" l="1"/>
  <c r="J107" i="87"/>
  <c r="K107" i="87" s="1"/>
  <c r="I108" i="87"/>
  <c r="L107" i="87" l="1"/>
  <c r="I109" i="87"/>
  <c r="J108" i="87"/>
  <c r="K108" i="87" s="1"/>
  <c r="L108" i="87" l="1"/>
  <c r="I110" i="87"/>
  <c r="J109" i="87"/>
  <c r="K109" i="87" s="1"/>
  <c r="L109" i="87" l="1"/>
  <c r="I111" i="87"/>
  <c r="I112" i="87" s="1"/>
  <c r="J110" i="87"/>
  <c r="K110" i="87" s="1"/>
  <c r="L110" i="87" l="1"/>
  <c r="J111" i="87"/>
  <c r="K111" i="87" s="1"/>
  <c r="L111" i="87" l="1"/>
  <c r="J112" i="87"/>
  <c r="K112" i="87" s="1"/>
  <c r="I113" i="87"/>
  <c r="L112" i="87" l="1"/>
  <c r="I114" i="87"/>
  <c r="J113" i="87"/>
  <c r="K113" i="87" s="1"/>
  <c r="L113" i="87" l="1"/>
  <c r="I115" i="87"/>
  <c r="J114" i="87"/>
  <c r="K114" i="87" s="1"/>
  <c r="L114" i="87" l="1"/>
  <c r="J115" i="87"/>
  <c r="K115" i="87" s="1"/>
  <c r="I116" i="87"/>
  <c r="L115" i="87" l="1"/>
  <c r="J116" i="87"/>
  <c r="K116" i="87" s="1"/>
  <c r="I117" i="87"/>
  <c r="L116" i="87" l="1"/>
  <c r="I118" i="87"/>
  <c r="J117" i="87"/>
  <c r="K117" i="87" s="1"/>
  <c r="L117" i="87" l="1"/>
  <c r="J118" i="87"/>
  <c r="K118" i="87" s="1"/>
  <c r="I119" i="87"/>
  <c r="I120" i="87" s="1"/>
  <c r="L118" i="87" l="1"/>
  <c r="J119" i="87"/>
  <c r="K119" i="87" s="1"/>
  <c r="L119" i="87" l="1"/>
  <c r="J120" i="87"/>
  <c r="K120" i="87" s="1"/>
  <c r="I121" i="87"/>
  <c r="L120" i="87" l="1"/>
  <c r="I122" i="87"/>
  <c r="J121" i="87"/>
  <c r="K121" i="87" s="1"/>
  <c r="L121" i="87" l="1"/>
  <c r="I123" i="87"/>
  <c r="J122" i="87"/>
  <c r="K122" i="87" s="1"/>
  <c r="L122" i="87" l="1"/>
  <c r="I124" i="87"/>
  <c r="J123" i="87"/>
  <c r="K123" i="87" s="1"/>
  <c r="L123" i="87" l="1"/>
  <c r="J124" i="87"/>
  <c r="K124" i="87" s="1"/>
  <c r="I125" i="87"/>
  <c r="L124" i="87" l="1"/>
  <c r="J125" i="87"/>
  <c r="K125" i="87" s="1"/>
  <c r="I126" i="87"/>
  <c r="I127" i="87" s="1"/>
  <c r="L125" i="87" l="1"/>
  <c r="J126" i="87"/>
  <c r="K126" i="87" s="1"/>
  <c r="L126" i="87" l="1"/>
  <c r="I128" i="87"/>
  <c r="J127" i="87"/>
  <c r="K127" i="87" s="1"/>
  <c r="L127" i="87" l="1"/>
  <c r="I129" i="87"/>
  <c r="J128" i="87"/>
  <c r="K128" i="87" s="1"/>
  <c r="L128" i="87" l="1"/>
  <c r="I130" i="87"/>
  <c r="J129" i="87"/>
  <c r="K129" i="87" s="1"/>
  <c r="L129" i="87" l="1"/>
  <c r="I131" i="87"/>
  <c r="J130" i="87"/>
  <c r="K130" i="87" s="1"/>
  <c r="L130" i="87" l="1"/>
  <c r="I132" i="87"/>
  <c r="J131" i="87"/>
  <c r="K131" i="87" s="1"/>
  <c r="L131" i="87" l="1"/>
  <c r="I133" i="87"/>
  <c r="J132" i="87"/>
  <c r="K132" i="87" s="1"/>
  <c r="L132" i="87" l="1"/>
  <c r="I134" i="87"/>
  <c r="I135" i="87" s="1"/>
  <c r="J133" i="87"/>
  <c r="K133" i="87" s="1"/>
  <c r="L133" i="87" l="1"/>
  <c r="J134" i="87"/>
  <c r="K134" i="87" s="1"/>
  <c r="L134" i="87" l="1"/>
  <c r="J135" i="87"/>
  <c r="K135" i="87" s="1"/>
  <c r="I136" i="87"/>
  <c r="L135" i="87" l="1"/>
  <c r="J136" i="87"/>
  <c r="K136" i="87" s="1"/>
  <c r="I137" i="87"/>
  <c r="L136" i="87" l="1"/>
  <c r="J137" i="87"/>
  <c r="K137" i="87" s="1"/>
  <c r="I138" i="87"/>
  <c r="L137" i="87" l="1"/>
  <c r="I139" i="87"/>
  <c r="J138" i="87"/>
  <c r="K138" i="87" s="1"/>
  <c r="L138" i="87" l="1"/>
  <c r="I140" i="87"/>
  <c r="J139" i="87"/>
  <c r="K139" i="87" s="1"/>
  <c r="L139" i="87" l="1"/>
  <c r="J140" i="87"/>
  <c r="K140" i="87" s="1"/>
  <c r="I141" i="87"/>
  <c r="L140" i="87" l="1"/>
  <c r="I142" i="87"/>
  <c r="I143" i="87" s="1"/>
  <c r="J141" i="87"/>
  <c r="K141" i="87" s="1"/>
  <c r="L141" i="87" l="1"/>
  <c r="J142" i="87"/>
  <c r="K142" i="87" s="1"/>
  <c r="L142" i="87" l="1"/>
  <c r="I144" i="87"/>
  <c r="J143" i="87"/>
  <c r="K143" i="87" s="1"/>
  <c r="L143" i="87" l="1"/>
  <c r="I145" i="87"/>
  <c r="J144" i="87"/>
  <c r="K144" i="87" s="1"/>
  <c r="L144" i="87" l="1"/>
  <c r="I146" i="87"/>
  <c r="J145" i="87"/>
  <c r="K145" i="87" s="1"/>
  <c r="L145" i="87" l="1"/>
  <c r="J146" i="87"/>
  <c r="K146" i="87" s="1"/>
  <c r="I147" i="87"/>
  <c r="L146" i="87" l="1"/>
  <c r="I148" i="87"/>
  <c r="J147" i="87"/>
  <c r="K147" i="87" s="1"/>
  <c r="L147" i="87" l="1"/>
  <c r="J148" i="87"/>
  <c r="K148" i="87" s="1"/>
  <c r="I149" i="87"/>
  <c r="L148" i="87" l="1"/>
  <c r="I150" i="87"/>
  <c r="I151" i="87" s="1"/>
  <c r="J149" i="87"/>
  <c r="K149" i="87" s="1"/>
  <c r="L149" i="87" l="1"/>
  <c r="J150" i="87"/>
  <c r="K150" i="87" s="1"/>
  <c r="L150" i="87" l="1"/>
  <c r="I152" i="87"/>
  <c r="J151" i="87"/>
  <c r="K151" i="87" s="1"/>
  <c r="L151" i="87" l="1"/>
  <c r="I153" i="87"/>
  <c r="J152" i="87"/>
  <c r="K152" i="87" s="1"/>
  <c r="L152" i="87" l="1"/>
  <c r="J153" i="87"/>
  <c r="K153" i="87" s="1"/>
  <c r="I154" i="87"/>
  <c r="L153" i="87" l="1"/>
  <c r="J154" i="87"/>
  <c r="K154" i="87" s="1"/>
  <c r="I155" i="87"/>
  <c r="L154" i="87" l="1"/>
  <c r="J155" i="87"/>
  <c r="K155" i="87" s="1"/>
  <c r="I156" i="87"/>
  <c r="L155" i="87" l="1"/>
  <c r="I157" i="87"/>
  <c r="J156" i="87"/>
  <c r="K156" i="87" s="1"/>
  <c r="L156" i="87" l="1"/>
  <c r="J157" i="87"/>
  <c r="K157" i="87" s="1"/>
  <c r="I158" i="87"/>
  <c r="I159" i="87" s="1"/>
  <c r="L157" i="87" l="1"/>
  <c r="J158" i="87"/>
  <c r="K158" i="87" s="1"/>
  <c r="L158" i="87" l="1"/>
  <c r="J159" i="87"/>
  <c r="K159" i="87" s="1"/>
  <c r="I160" i="87"/>
  <c r="L159" i="87" l="1"/>
  <c r="I161" i="87"/>
  <c r="J160" i="87"/>
  <c r="K160" i="87" s="1"/>
  <c r="L160" i="87" l="1"/>
  <c r="I162" i="87"/>
  <c r="J161" i="87"/>
  <c r="K161" i="87" s="1"/>
  <c r="L161" i="87" l="1"/>
  <c r="J162" i="87"/>
  <c r="K162" i="87" s="1"/>
  <c r="I163" i="87"/>
  <c r="L162" i="87" l="1"/>
  <c r="J163" i="87"/>
  <c r="K163" i="87" s="1"/>
  <c r="I164" i="87"/>
  <c r="L163" i="87" l="1"/>
  <c r="I165" i="87"/>
  <c r="I166" i="87" s="1"/>
  <c r="J164" i="87"/>
  <c r="K164" i="87" s="1"/>
  <c r="L164" i="87" l="1"/>
  <c r="J165" i="87"/>
  <c r="K165" i="87" s="1"/>
  <c r="L165" i="87" l="1"/>
  <c r="I167" i="87"/>
  <c r="J166" i="87"/>
  <c r="K166" i="87" s="1"/>
  <c r="L166" i="87" l="1"/>
  <c r="J167" i="87"/>
  <c r="K167" i="87" s="1"/>
  <c r="I168" i="87"/>
  <c r="L167" i="87" l="1"/>
  <c r="I169" i="87"/>
  <c r="J168" i="87"/>
  <c r="K168" i="87" s="1"/>
  <c r="L168" i="87" l="1"/>
  <c r="I170" i="87"/>
  <c r="J169" i="87"/>
  <c r="K169" i="87" s="1"/>
  <c r="L169" i="87" l="1"/>
  <c r="J170" i="87"/>
  <c r="K170" i="87" s="1"/>
  <c r="I171" i="87"/>
  <c r="L170" i="87" l="1"/>
  <c r="I172" i="87"/>
  <c r="J171" i="87"/>
  <c r="K171" i="87" s="1"/>
  <c r="L171" i="87" l="1"/>
  <c r="J172" i="87"/>
  <c r="K172" i="87" s="1"/>
  <c r="I173" i="87"/>
  <c r="I174" i="87" s="1"/>
  <c r="L172" i="87" l="1"/>
  <c r="J173" i="87"/>
  <c r="K173" i="87" s="1"/>
  <c r="L173" i="87" l="1"/>
  <c r="J174" i="87"/>
  <c r="K174" i="87" s="1"/>
  <c r="I175" i="87"/>
  <c r="L174" i="87" l="1"/>
  <c r="J175" i="87"/>
  <c r="K175" i="87" s="1"/>
  <c r="I176" i="87"/>
  <c r="L175" i="87" l="1"/>
  <c r="I177" i="87"/>
  <c r="J176" i="87"/>
  <c r="K176" i="87" s="1"/>
  <c r="L176" i="87" l="1"/>
  <c r="J177" i="87"/>
  <c r="K177" i="87" s="1"/>
  <c r="I178" i="87"/>
  <c r="L177" i="87" l="1"/>
  <c r="J178" i="87"/>
  <c r="K178" i="87" s="1"/>
  <c r="I179" i="87"/>
  <c r="L178" i="87" l="1"/>
  <c r="J179" i="87"/>
  <c r="K179" i="87" s="1"/>
  <c r="I180" i="87"/>
  <c r="L179" i="87" l="1"/>
  <c r="J180" i="87"/>
  <c r="K180" i="87" s="1"/>
  <c r="I181" i="87"/>
  <c r="I182" i="87" s="1"/>
  <c r="L180" i="87" l="1"/>
  <c r="J181" i="87"/>
  <c r="K181" i="87" s="1"/>
  <c r="L181" i="87" l="1"/>
  <c r="I183" i="87"/>
  <c r="J182" i="87"/>
  <c r="K182" i="87" s="1"/>
  <c r="L182" i="87" l="1"/>
  <c r="J183" i="87"/>
  <c r="K183" i="87" s="1"/>
  <c r="I184" i="87"/>
  <c r="L183" i="87" l="1"/>
  <c r="I185" i="87"/>
  <c r="J184" i="87"/>
  <c r="K184" i="87" s="1"/>
  <c r="L184" i="87" l="1"/>
  <c r="I186" i="87"/>
  <c r="J185" i="87"/>
  <c r="K185" i="87" s="1"/>
  <c r="L185" i="87" l="1"/>
  <c r="I187" i="87"/>
  <c r="J186" i="87"/>
  <c r="K186" i="87" s="1"/>
  <c r="L186" i="87" l="1"/>
  <c r="J187" i="87"/>
  <c r="K187" i="87" s="1"/>
  <c r="I188" i="87"/>
  <c r="L187" i="87" l="1"/>
  <c r="I189" i="87"/>
  <c r="I190" i="87" s="1"/>
  <c r="J188" i="87"/>
  <c r="K188" i="87" s="1"/>
  <c r="L188" i="87" l="1"/>
  <c r="J189" i="87"/>
  <c r="K189" i="87" s="1"/>
  <c r="L189" i="87" l="1"/>
  <c r="I191" i="87"/>
  <c r="J190" i="87"/>
  <c r="K190" i="87" s="1"/>
  <c r="L190" i="87" l="1"/>
  <c r="I192" i="87"/>
  <c r="J191" i="87"/>
  <c r="K191" i="87" s="1"/>
  <c r="L191" i="87" l="1"/>
  <c r="I193" i="87"/>
  <c r="J192" i="87"/>
  <c r="K192" i="87" s="1"/>
  <c r="L192" i="87" l="1"/>
  <c r="J193" i="87"/>
  <c r="K193" i="87" s="1"/>
  <c r="I194" i="87"/>
  <c r="L193" i="87" l="1"/>
  <c r="J194" i="87"/>
  <c r="K194" i="87" s="1"/>
  <c r="I195" i="87"/>
  <c r="L194" i="87" l="1"/>
  <c r="I196" i="87"/>
  <c r="J195" i="87"/>
  <c r="K195" i="87" s="1"/>
  <c r="L195" i="87" l="1"/>
  <c r="I197" i="87"/>
  <c r="I198" i="87" s="1"/>
  <c r="J196" i="87"/>
  <c r="K196" i="87" s="1"/>
  <c r="L196" i="87" l="1"/>
  <c r="J197" i="87"/>
  <c r="K197" i="87" s="1"/>
  <c r="L197" i="87" l="1"/>
  <c r="J198" i="87"/>
  <c r="K198" i="87" s="1"/>
  <c r="I199" i="87"/>
  <c r="L198" i="87" l="1"/>
  <c r="J199" i="87"/>
  <c r="K199" i="87" s="1"/>
  <c r="I200" i="87"/>
  <c r="L199" i="87" l="1"/>
  <c r="J200" i="87"/>
  <c r="K200" i="87" s="1"/>
  <c r="I201" i="87"/>
  <c r="L200" i="87" l="1"/>
  <c r="I202" i="87"/>
  <c r="J201" i="87"/>
  <c r="K201" i="87" s="1"/>
  <c r="L201" i="87" l="1"/>
  <c r="J202" i="87"/>
  <c r="K202" i="87" s="1"/>
  <c r="I203" i="87"/>
  <c r="L202" i="87" l="1"/>
  <c r="I204" i="87"/>
  <c r="I205" i="87" s="1"/>
  <c r="J203" i="87"/>
  <c r="K203" i="87" s="1"/>
  <c r="L203" i="87" l="1"/>
  <c r="J204" i="87"/>
  <c r="K204" i="87" s="1"/>
  <c r="L204" i="87" l="1"/>
  <c r="I206" i="87"/>
  <c r="J205" i="87"/>
  <c r="K205" i="87" s="1"/>
  <c r="L205" i="87" l="1"/>
  <c r="J206" i="87"/>
  <c r="K206" i="87" s="1"/>
  <c r="I207" i="87"/>
  <c r="L206" i="87" l="1"/>
  <c r="I208" i="87"/>
  <c r="J207" i="87"/>
  <c r="K207" i="87" s="1"/>
  <c r="L207" i="87" l="1"/>
  <c r="J208" i="87"/>
  <c r="K208" i="87" s="1"/>
  <c r="I209" i="87"/>
  <c r="L208" i="87" l="1"/>
  <c r="I210" i="87"/>
  <c r="J209" i="87"/>
  <c r="K209" i="87" s="1"/>
  <c r="L209" i="87" l="1"/>
  <c r="I211" i="87"/>
  <c r="J210" i="87"/>
  <c r="K210" i="87" s="1"/>
  <c r="L210" i="87" l="1"/>
  <c r="I212" i="87"/>
  <c r="I213" i="87" s="1"/>
  <c r="J211" i="87"/>
  <c r="K211" i="87" s="1"/>
  <c r="L211" i="87" l="1"/>
  <c r="J212" i="87"/>
  <c r="K212" i="87" s="1"/>
  <c r="L212" i="87" l="1"/>
  <c r="I214" i="87"/>
  <c r="J213" i="87"/>
  <c r="K213" i="87" s="1"/>
  <c r="L213" i="87" l="1"/>
  <c r="J214" i="87"/>
  <c r="K214" i="87" s="1"/>
  <c r="I215" i="87"/>
  <c r="L214" i="87" l="1"/>
  <c r="J215" i="87"/>
  <c r="K215" i="87" s="1"/>
  <c r="I216" i="87"/>
  <c r="L215" i="87" l="1"/>
  <c r="J216" i="87"/>
  <c r="K216" i="87" s="1"/>
  <c r="I217" i="87"/>
  <c r="L216" i="87" l="1"/>
  <c r="I218" i="87"/>
  <c r="J217" i="87"/>
  <c r="K217" i="87" s="1"/>
  <c r="L217" i="87" l="1"/>
  <c r="J218" i="87"/>
  <c r="K218" i="87" s="1"/>
  <c r="I219" i="87"/>
  <c r="L218" i="87" l="1"/>
  <c r="J219" i="87"/>
  <c r="K219" i="87" s="1"/>
  <c r="I220" i="87"/>
  <c r="I221" i="87" s="1"/>
  <c r="L219" i="87" l="1"/>
  <c r="J220" i="87"/>
  <c r="K220" i="87" s="1"/>
  <c r="L220" i="87" l="1"/>
  <c r="I222" i="87"/>
  <c r="J221" i="87"/>
  <c r="K221" i="87" s="1"/>
  <c r="L221" i="87" l="1"/>
  <c r="I223" i="87"/>
  <c r="J222" i="87"/>
  <c r="K222" i="87" s="1"/>
  <c r="L222" i="87" l="1"/>
  <c r="I224" i="87"/>
  <c r="J223" i="87"/>
  <c r="K223" i="87" s="1"/>
  <c r="L223" i="87" l="1"/>
  <c r="J224" i="87"/>
  <c r="K224" i="87" s="1"/>
  <c r="I225" i="87"/>
  <c r="L224" i="87" l="1"/>
  <c r="I226" i="87"/>
  <c r="J225" i="87"/>
  <c r="K225" i="87" s="1"/>
  <c r="L225" i="87" l="1"/>
  <c r="I227" i="87"/>
  <c r="J226" i="87"/>
  <c r="K226" i="87" s="1"/>
  <c r="L226" i="87" l="1"/>
  <c r="I228" i="87"/>
  <c r="J227" i="87"/>
  <c r="K227" i="87" s="1"/>
  <c r="L227" i="87" l="1"/>
  <c r="J228" i="87"/>
  <c r="K228" i="87" s="1"/>
  <c r="I234" i="87"/>
  <c r="I235" i="87" l="1"/>
  <c r="J234" i="87"/>
  <c r="J229" i="87"/>
  <c r="L228" i="87" l="1"/>
  <c r="K229" i="87"/>
  <c r="K234" i="87"/>
  <c r="J235" i="87"/>
  <c r="K235" i="87" s="1"/>
  <c r="L235" i="87" s="1"/>
  <c r="I236" i="87"/>
  <c r="L234" i="87" l="1"/>
  <c r="J236" i="87"/>
  <c r="I237" i="87"/>
  <c r="J237" i="87" l="1"/>
  <c r="K237" i="87" s="1"/>
  <c r="L237" i="87" s="1"/>
  <c r="I238" i="87"/>
  <c r="K236" i="87"/>
  <c r="L236" i="87" l="1"/>
  <c r="I239" i="87"/>
  <c r="J238" i="87"/>
  <c r="K238" i="87" l="1"/>
  <c r="J239" i="87"/>
  <c r="K239" i="87" s="1"/>
  <c r="L239" i="87" s="1"/>
  <c r="I240" i="87"/>
  <c r="I241" i="87" l="1"/>
  <c r="J241" i="87" s="1"/>
  <c r="K241" i="87" s="1"/>
  <c r="L241" i="87" s="1"/>
  <c r="J240" i="87"/>
  <c r="K240" i="87" s="1"/>
  <c r="L240" i="87" s="1"/>
  <c r="L238" i="87"/>
  <c r="J242" i="87" l="1"/>
  <c r="K242" i="87"/>
</calcChain>
</file>

<file path=xl/sharedStrings.xml><?xml version="1.0" encoding="utf-8"?>
<sst xmlns="http://schemas.openxmlformats.org/spreadsheetml/2006/main" count="413" uniqueCount="64">
  <si>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</si>
  <si>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</si>
  <si>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</si>
  <si>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</si>
  <si>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</si>
  <si>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</si>
  <si>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</si>
  <si>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</si>
  <si>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</si>
  <si>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</si>
  <si>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</si>
  <si>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</si>
  <si>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</si>
  <si>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</si>
  <si>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</si>
  <si>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</si>
  <si>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 xml:space="preserve"> As per RERA Carpet Area in 
Sq. Ft.                      
</t>
  </si>
  <si>
    <t>1BHK</t>
  </si>
  <si>
    <t>1 BHK</t>
  </si>
  <si>
    <t>ref</t>
  </si>
  <si>
    <t>MP Room</t>
  </si>
  <si>
    <t>REF</t>
  </si>
  <si>
    <t xml:space="preserve">Rate per 
Sq. ft. on Carpet Area 
in `
</t>
  </si>
  <si>
    <t xml:space="preserve">Realizable Value /                   Fair Market Value                        as on date in `
</t>
  </si>
  <si>
    <t xml:space="preserve">Final Realizable Value after completion of flat                           (Including Car parking, GST &amp; Other Charges) in `
</t>
  </si>
  <si>
    <t>Expected Rent per month (After Completion)               in `</t>
  </si>
  <si>
    <t>Cost of Construction                                 in `</t>
  </si>
  <si>
    <t>TOTAL</t>
  </si>
  <si>
    <t>Tower 1 &amp; 2</t>
  </si>
  <si>
    <t>Sr.No.</t>
  </si>
  <si>
    <t>Total CA</t>
  </si>
  <si>
    <t>typical 2,3,4,5,7,8,9,10,12,13,14,15,17,18,19</t>
  </si>
  <si>
    <t>TOWER 1</t>
  </si>
  <si>
    <t>total 8 flat</t>
  </si>
  <si>
    <t xml:space="preserve"> As per RERA Balcony Area in 
Sq. Ft.                      
</t>
  </si>
  <si>
    <t>Balcony Area</t>
  </si>
  <si>
    <t>Refuge 1,6,11,16</t>
  </si>
  <si>
    <t>total 7 flat</t>
  </si>
  <si>
    <t>typical 20,22,23,24,25</t>
  </si>
  <si>
    <t xml:space="preserve">2 BHK </t>
  </si>
  <si>
    <t>Refuge 21</t>
  </si>
  <si>
    <t>typical 27,28,29</t>
  </si>
  <si>
    <t>Tower 1</t>
  </si>
  <si>
    <t xml:space="preserve">2BHK </t>
  </si>
  <si>
    <t>Flat No</t>
  </si>
  <si>
    <t>BUA SqMt</t>
  </si>
  <si>
    <t>Rate</t>
  </si>
  <si>
    <t xml:space="preserve">CA </t>
  </si>
  <si>
    <t>CA in SqFt</t>
  </si>
  <si>
    <t>Balcony area SqMt</t>
  </si>
  <si>
    <t>Avg</t>
  </si>
  <si>
    <t>refuge 26</t>
  </si>
  <si>
    <t>Approved</t>
  </si>
  <si>
    <t xml:space="preserve"> Total Carpet Area in 
Sq. Ft.                      
</t>
  </si>
  <si>
    <t xml:space="preserve"> As per Builder Carpet Area in 
Sq. Ft.                      
</t>
  </si>
  <si>
    <t xml:space="preserve"> Balcony Area in 
Sq. Ft.                      
</t>
  </si>
  <si>
    <t>Proposed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</si>
  <si>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</si>
  <si>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</si>
  <si>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</si>
  <si>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</si>
  <si>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</si>
  <si>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 1 BHK - 58                                     2 BHK - 168                                                                                                                    </t>
  </si>
  <si>
    <t xml:space="preserve"> 1 BHK - 02                                     2 BHK - 06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</si>
</sst>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</font>
    <font>
      <b/>
      <sz val="7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048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3" fillId="6" borderId="0" xfId="0" applyFont="1" applyFill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5" fillId="7" borderId="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5" borderId="7" xfId="0" applyFill="1" applyBorder="1"/>
    <xf numFmtId="0" fontId="0" fillId="6" borderId="0" xfId="0" applyFill="1"/>
    <xf numFmtId="0" fontId="6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4" borderId="0" xfId="0" applyFont="1" applyFill="1"/>
    <xf numFmtId="0" fontId="10" fillId="0" borderId="0" xfId="0" applyFont="1"/>
    <xf numFmtId="0" fontId="9" fillId="0" borderId="0" xfId="0" applyFont="1"/>
    <xf numFmtId="2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8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10" borderId="0" xfId="0" applyFill="1"/>
    <xf numFmtId="0" fontId="4" fillId="10" borderId="5" xfId="0" applyFont="1" applyFill="1" applyBorder="1" applyAlignment="1">
      <alignment vertical="top" wrapText="1"/>
    </xf>
    <xf numFmtId="1" fontId="0" fillId="10" borderId="0" xfId="0" applyNumberFormat="1" applyFill="1"/>
    <xf numFmtId="0" fontId="4" fillId="9" borderId="5" xfId="0" applyFont="1" applyFill="1" applyBorder="1" applyAlignment="1">
      <alignment vertical="top" wrapText="1"/>
    </xf>
    <xf numFmtId="1" fontId="0" fillId="9" borderId="0" xfId="0" applyNumberFormat="1" applyFill="1"/>
    <xf numFmtId="1" fontId="0" fillId="11" borderId="0" xfId="0" applyNumberFormat="1" applyFill="1"/>
    <xf numFmtId="0" fontId="4" fillId="11" borderId="5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0" fillId="12" borderId="0" xfId="0" applyFill="1" applyAlignment="1">
      <alignment horizontal="center" vertical="center"/>
    </xf>
    <xf numFmtId="0" fontId="0" fillId="12" borderId="0" xfId="0" applyFill="1"/>
    <xf numFmtId="43" fontId="0" fillId="0" borderId="0" xfId="1" applyFont="1" applyFill="1"/>
    <xf numFmtId="43" fontId="0" fillId="0" borderId="0" xfId="0" applyNumberFormat="1"/>
    <xf numFmtId="1" fontId="8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Fill="1" applyAlignment="1">
      <alignment horizontal="center"/>
    </xf>
    <xf numFmtId="4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64" fontId="10" fillId="6" borderId="0" xfId="1" applyNumberFormat="1" applyFont="1" applyFill="1" applyAlignment="1">
      <alignment horizontal="center"/>
    </xf>
    <xf numFmtId="0" fontId="18" fillId="4" borderId="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164" fontId="15" fillId="6" borderId="1" xfId="1" applyNumberFormat="1" applyFont="1" applyFill="1" applyBorder="1" applyAlignment="1">
      <alignment horizontal="left"/>
    </xf>
    <xf numFmtId="164" fontId="15" fillId="6" borderId="1" xfId="1" applyNumberFormat="1" applyFont="1" applyFill="1" applyBorder="1" applyAlignment="1">
      <alignment horizontal="center"/>
    </xf>
    <xf numFmtId="1" fontId="15" fillId="6" borderId="1" xfId="2" applyNumberFormat="1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/>
    </xf>
    <xf numFmtId="1" fontId="11" fillId="6" borderId="3" xfId="0" applyNumberFormat="1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164" fontId="15" fillId="6" borderId="3" xfId="1" applyNumberFormat="1" applyFont="1" applyFill="1" applyBorder="1" applyAlignment="1">
      <alignment horizontal="left"/>
    </xf>
    <xf numFmtId="164" fontId="15" fillId="6" borderId="3" xfId="1" applyNumberFormat="1" applyFont="1" applyFill="1" applyBorder="1" applyAlignment="1">
      <alignment horizontal="center"/>
    </xf>
    <xf numFmtId="1" fontId="15" fillId="6" borderId="3" xfId="2" applyNumberFormat="1" applyFont="1" applyFill="1" applyBorder="1" applyAlignment="1">
      <alignment horizontal="center" vertical="top" wrapText="1"/>
    </xf>
    <xf numFmtId="1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43" fontId="10" fillId="0" borderId="0" xfId="1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64" fontId="23" fillId="0" borderId="1" xfId="1" applyNumberFormat="1" applyFont="1" applyBorder="1" applyAlignment="1">
      <alignment horizontal="left"/>
    </xf>
    <xf numFmtId="164" fontId="23" fillId="0" borderId="1" xfId="1" applyNumberFormat="1" applyFont="1" applyBorder="1" applyAlignment="1">
      <alignment horizontal="center"/>
    </xf>
    <xf numFmtId="1" fontId="23" fillId="0" borderId="1" xfId="2" applyNumberFormat="1" applyFont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center"/>
    </xf>
    <xf numFmtId="0" fontId="0" fillId="0" borderId="0" xfId="0" applyFont="1"/>
    <xf numFmtId="0" fontId="0" fillId="6" borderId="0" xfId="0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" fontId="10" fillId="6" borderId="0" xfId="0" applyNumberFormat="1" applyFont="1" applyFill="1" applyAlignment="1">
      <alignment horizontal="center" vertical="center"/>
    </xf>
    <xf numFmtId="164" fontId="10" fillId="6" borderId="0" xfId="1" applyNumberFormat="1" applyFont="1" applyFill="1" applyAlignment="1">
      <alignment horizontal="center" vertical="center"/>
    </xf>
    <xf numFmtId="43" fontId="10" fillId="6" borderId="0" xfId="1" applyFont="1" applyFill="1" applyAlignment="1">
      <alignment horizontal="center"/>
    </xf>
    <xf numFmtId="0" fontId="2" fillId="6" borderId="0" xfId="0" applyFont="1" applyFill="1"/>
    <xf numFmtId="0" fontId="23" fillId="0" borderId="1" xfId="0" applyFont="1" applyBorder="1"/>
    <xf numFmtId="164" fontId="19" fillId="0" borderId="1" xfId="1" applyNumberFormat="1" applyFont="1" applyBorder="1"/>
    <xf numFmtId="43" fontId="19" fillId="0" borderId="1" xfId="1" applyFont="1" applyBorder="1"/>
    <xf numFmtId="0" fontId="12" fillId="0" borderId="1" xfId="0" applyFont="1" applyBorder="1"/>
    <xf numFmtId="164" fontId="19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vertical="center"/>
    </xf>
    <xf numFmtId="164" fontId="19" fillId="0" borderId="2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43" fontId="25" fillId="0" borderId="1" xfId="1" applyFont="1" applyBorder="1" applyAlignment="1">
      <alignment horizontal="center"/>
    </xf>
    <xf numFmtId="43" fontId="0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66675</xdr:rowOff>
    </xdr:from>
    <xdr:to>
      <xdr:col>17</xdr:col>
      <xdr:colOff>381000</xdr:colOff>
      <xdr:row>34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6116E-9CEF-2B25-5066-32A9979FE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1150"/>
          <a:ext cx="10744200" cy="5667375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14</xdr:row>
      <xdr:rowOff>142875</xdr:rowOff>
    </xdr:from>
    <xdr:to>
      <xdr:col>13</xdr:col>
      <xdr:colOff>257175</xdr:colOff>
      <xdr:row>22</xdr:row>
      <xdr:rowOff>85725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B3885E9-54A2-A934-7618-316FB9947E4C}"/>
            </a:ext>
          </a:extLst>
        </xdr:cNvPr>
        <xdr:cNvSpPr/>
      </xdr:nvSpPr>
      <xdr:spPr>
        <a:xfrm>
          <a:off x="1343025" y="3086100"/>
          <a:ext cx="6838950" cy="16954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25</xdr:row>
      <xdr:rowOff>180975</xdr:rowOff>
    </xdr:from>
    <xdr:to>
      <xdr:col>9</xdr:col>
      <xdr:colOff>571500</xdr:colOff>
      <xdr:row>56</xdr:row>
      <xdr:rowOff>12491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98DFF-AC97-9517-6E4E-C21FBF80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6" y="4943475"/>
          <a:ext cx="5305424" cy="5737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2"/>
  <sheetViews>
    <sheetView zoomScale="175" zoomScaleNormal="175" workbookViewId="0">
      <selection sqref="A1:M1"/>
    </sheetView>
  </sheetViews>
  <sheetFormatPr defaultRowHeight="15" x14ac:dyDescent="0.25"/>
  <cols>
    <col min="1" max="1" width="3.5703125" style="23" customWidth="1"/>
    <col min="2" max="2" width="4.85546875" style="25" customWidth="1"/>
    <col min="3" max="3" width="4.5703125" style="42" customWidth="1"/>
    <col min="4" max="4" width="5.7109375" style="20" customWidth="1"/>
    <col min="5" max="5" width="6" style="26" customWidth="1"/>
    <col min="6" max="6" width="6.140625" style="26" customWidth="1"/>
    <col min="7" max="7" width="6.28515625" style="26" customWidth="1"/>
    <col min="8" max="8" width="5.85546875" style="1" customWidth="1"/>
    <col min="9" max="9" width="7.140625" style="105" customWidth="1"/>
    <col min="10" max="10" width="11.7109375" style="105" customWidth="1"/>
    <col min="11" max="11" width="11.85546875" style="105" customWidth="1"/>
    <col min="12" max="12" width="7.7109375" style="105" customWidth="1"/>
    <col min="13" max="13" width="11" style="105" customWidth="1"/>
    <col min="14" max="14" width="10.42578125" style="1" bestFit="1" customWidth="1"/>
    <col min="15" max="15" width="10.28515625" style="1" bestFit="1" customWidth="1"/>
  </cols>
  <sheetData>
    <row r="1" spans="1:15" x14ac:dyDescent="0.25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5" ht="54" customHeight="1" x14ac:dyDescent="0.25">
      <c r="A2" s="59" t="s">
        <v>1</v>
      </c>
      <c r="B2" s="60" t="s">
        <v>0</v>
      </c>
      <c r="C2" s="61" t="s">
        <v>2</v>
      </c>
      <c r="D2" s="61" t="s">
        <v>12</v>
      </c>
      <c r="E2" s="61" t="s">
        <v>16</v>
      </c>
      <c r="F2" s="61" t="s">
        <v>34</v>
      </c>
      <c r="G2" s="61" t="s">
        <v>53</v>
      </c>
      <c r="H2" s="61" t="s">
        <v>11</v>
      </c>
      <c r="I2" s="96" t="s">
        <v>57</v>
      </c>
      <c r="J2" s="97" t="s">
        <v>58</v>
      </c>
      <c r="K2" s="98" t="s">
        <v>59</v>
      </c>
      <c r="L2" s="99" t="s">
        <v>60</v>
      </c>
      <c r="M2" s="99" t="s">
        <v>61</v>
      </c>
    </row>
    <row r="3" spans="1:15" x14ac:dyDescent="0.25">
      <c r="A3" s="22">
        <v>1</v>
      </c>
      <c r="B3" s="28">
        <v>101</v>
      </c>
      <c r="C3" s="84">
        <v>1</v>
      </c>
      <c r="D3" s="21" t="s">
        <v>13</v>
      </c>
      <c r="E3" s="29">
        <v>575</v>
      </c>
      <c r="F3" s="29">
        <v>0</v>
      </c>
      <c r="G3" s="29">
        <f>E3+F3</f>
        <v>575</v>
      </c>
      <c r="H3" s="21">
        <f>G3*1.1</f>
        <v>632.5</v>
      </c>
      <c r="I3" s="100">
        <v>15000</v>
      </c>
      <c r="J3" s="101">
        <f>G3*I3</f>
        <v>8625000</v>
      </c>
      <c r="K3" s="102">
        <f>ROUND(J3*1.06,0)</f>
        <v>9142500</v>
      </c>
      <c r="L3" s="103">
        <f>MROUND((K3*0.025/12),500)</f>
        <v>19000</v>
      </c>
      <c r="M3" s="104">
        <f>H3*2600</f>
        <v>1644500</v>
      </c>
      <c r="O3" s="10"/>
    </row>
    <row r="4" spans="1:15" x14ac:dyDescent="0.25">
      <c r="A4" s="22">
        <v>2</v>
      </c>
      <c r="B4" s="28">
        <v>103</v>
      </c>
      <c r="C4" s="84">
        <v>1</v>
      </c>
      <c r="D4" s="21" t="s">
        <v>18</v>
      </c>
      <c r="E4" s="29">
        <v>411</v>
      </c>
      <c r="F4" s="29">
        <v>0</v>
      </c>
      <c r="G4" s="29">
        <f t="shared" ref="G4:G67" si="0">E4+F4</f>
        <v>411</v>
      </c>
      <c r="H4" s="21">
        <f t="shared" ref="H4:H67" si="1">G4*1.1</f>
        <v>452.1</v>
      </c>
      <c r="I4" s="100">
        <f>I3</f>
        <v>15000</v>
      </c>
      <c r="J4" s="101">
        <f t="shared" ref="J4:J67" si="2">G4*I4</f>
        <v>6165000</v>
      </c>
      <c r="K4" s="102">
        <f t="shared" ref="K4:K67" si="3">ROUND(J4*1.06,0)</f>
        <v>6534900</v>
      </c>
      <c r="L4" s="103">
        <f t="shared" ref="L4:L67" si="4">MROUND((K4*0.025/12),500)</f>
        <v>13500</v>
      </c>
      <c r="M4" s="104">
        <f t="shared" ref="M4:M67" si="5">H4*2600</f>
        <v>1175460</v>
      </c>
    </row>
    <row r="5" spans="1:15" x14ac:dyDescent="0.25">
      <c r="A5" s="22">
        <v>3</v>
      </c>
      <c r="B5" s="28">
        <v>104</v>
      </c>
      <c r="C5" s="84">
        <v>1</v>
      </c>
      <c r="D5" s="21" t="s">
        <v>18</v>
      </c>
      <c r="E5" s="29">
        <v>411</v>
      </c>
      <c r="F5" s="29">
        <v>0</v>
      </c>
      <c r="G5" s="29">
        <f t="shared" si="0"/>
        <v>411</v>
      </c>
      <c r="H5" s="21">
        <f t="shared" si="1"/>
        <v>452.1</v>
      </c>
      <c r="I5" s="100">
        <f t="shared" ref="I5:I6" si="6">I4</f>
        <v>15000</v>
      </c>
      <c r="J5" s="101">
        <f t="shared" si="2"/>
        <v>6165000</v>
      </c>
      <c r="K5" s="102">
        <f t="shared" si="3"/>
        <v>6534900</v>
      </c>
      <c r="L5" s="103">
        <f t="shared" si="4"/>
        <v>13500</v>
      </c>
      <c r="M5" s="104">
        <f t="shared" si="5"/>
        <v>1175460</v>
      </c>
    </row>
    <row r="6" spans="1:15" x14ac:dyDescent="0.25">
      <c r="A6" s="22">
        <v>4</v>
      </c>
      <c r="B6" s="28">
        <v>105</v>
      </c>
      <c r="C6" s="84">
        <v>1</v>
      </c>
      <c r="D6" s="21" t="s">
        <v>13</v>
      </c>
      <c r="E6" s="29">
        <v>644</v>
      </c>
      <c r="F6" s="29">
        <v>34</v>
      </c>
      <c r="G6" s="29">
        <f t="shared" si="0"/>
        <v>678</v>
      </c>
      <c r="H6" s="21">
        <f t="shared" si="1"/>
        <v>745.80000000000007</v>
      </c>
      <c r="I6" s="100">
        <f t="shared" si="6"/>
        <v>15000</v>
      </c>
      <c r="J6" s="101">
        <f t="shared" si="2"/>
        <v>10170000</v>
      </c>
      <c r="K6" s="102">
        <f t="shared" si="3"/>
        <v>10780200</v>
      </c>
      <c r="L6" s="103">
        <f t="shared" si="4"/>
        <v>22500</v>
      </c>
      <c r="M6" s="104">
        <f t="shared" si="5"/>
        <v>1939080.0000000002</v>
      </c>
    </row>
    <row r="7" spans="1:15" x14ac:dyDescent="0.25">
      <c r="A7" s="22">
        <v>5</v>
      </c>
      <c r="B7" s="28">
        <v>106</v>
      </c>
      <c r="C7" s="84">
        <v>1</v>
      </c>
      <c r="D7" s="21" t="s">
        <v>13</v>
      </c>
      <c r="E7" s="29">
        <v>644</v>
      </c>
      <c r="F7" s="29">
        <v>34</v>
      </c>
      <c r="G7" s="29">
        <f t="shared" si="0"/>
        <v>678</v>
      </c>
      <c r="H7" s="21">
        <f t="shared" si="1"/>
        <v>745.80000000000007</v>
      </c>
      <c r="I7" s="100">
        <f>I6</f>
        <v>15000</v>
      </c>
      <c r="J7" s="101">
        <f t="shared" si="2"/>
        <v>10170000</v>
      </c>
      <c r="K7" s="102">
        <f t="shared" si="3"/>
        <v>10780200</v>
      </c>
      <c r="L7" s="103">
        <f t="shared" si="4"/>
        <v>22500</v>
      </c>
      <c r="M7" s="104">
        <f t="shared" si="5"/>
        <v>1939080.0000000002</v>
      </c>
    </row>
    <row r="8" spans="1:15" x14ac:dyDescent="0.25">
      <c r="A8" s="22">
        <v>6</v>
      </c>
      <c r="B8" s="28">
        <v>107</v>
      </c>
      <c r="C8" s="84">
        <v>1</v>
      </c>
      <c r="D8" s="21" t="s">
        <v>13</v>
      </c>
      <c r="E8" s="29">
        <v>638</v>
      </c>
      <c r="F8" s="29">
        <v>34</v>
      </c>
      <c r="G8" s="29">
        <f t="shared" si="0"/>
        <v>672</v>
      </c>
      <c r="H8" s="21">
        <f t="shared" si="1"/>
        <v>739.2</v>
      </c>
      <c r="I8" s="100">
        <f>I7</f>
        <v>15000</v>
      </c>
      <c r="J8" s="101">
        <f t="shared" si="2"/>
        <v>10080000</v>
      </c>
      <c r="K8" s="102">
        <f t="shared" si="3"/>
        <v>10684800</v>
      </c>
      <c r="L8" s="103">
        <f t="shared" si="4"/>
        <v>22500</v>
      </c>
      <c r="M8" s="104">
        <f t="shared" si="5"/>
        <v>1921920.0000000002</v>
      </c>
    </row>
    <row r="9" spans="1:15" x14ac:dyDescent="0.25">
      <c r="A9" s="22">
        <v>7</v>
      </c>
      <c r="B9" s="28">
        <v>108</v>
      </c>
      <c r="C9" s="84">
        <v>1</v>
      </c>
      <c r="D9" s="21" t="s">
        <v>13</v>
      </c>
      <c r="E9" s="29">
        <v>638</v>
      </c>
      <c r="F9" s="29">
        <v>34</v>
      </c>
      <c r="G9" s="29">
        <f t="shared" si="0"/>
        <v>672</v>
      </c>
      <c r="H9" s="21">
        <f t="shared" si="1"/>
        <v>739.2</v>
      </c>
      <c r="I9" s="100">
        <f t="shared" ref="I9:I74" si="7">I8</f>
        <v>15000</v>
      </c>
      <c r="J9" s="101">
        <f t="shared" si="2"/>
        <v>10080000</v>
      </c>
      <c r="K9" s="102">
        <f t="shared" si="3"/>
        <v>10684800</v>
      </c>
      <c r="L9" s="103">
        <f t="shared" si="4"/>
        <v>22500</v>
      </c>
      <c r="M9" s="104">
        <f t="shared" si="5"/>
        <v>1921920.0000000002</v>
      </c>
    </row>
    <row r="10" spans="1:15" x14ac:dyDescent="0.25">
      <c r="A10" s="22">
        <v>8</v>
      </c>
      <c r="B10" s="28">
        <v>201</v>
      </c>
      <c r="C10" s="84">
        <v>2</v>
      </c>
      <c r="D10" s="21" t="s">
        <v>13</v>
      </c>
      <c r="E10" s="29">
        <v>575</v>
      </c>
      <c r="F10" s="29">
        <v>0</v>
      </c>
      <c r="G10" s="29">
        <f t="shared" si="0"/>
        <v>575</v>
      </c>
      <c r="H10" s="21">
        <f t="shared" si="1"/>
        <v>632.5</v>
      </c>
      <c r="I10" s="100">
        <f>I9</f>
        <v>15000</v>
      </c>
      <c r="J10" s="101">
        <f t="shared" si="2"/>
        <v>8625000</v>
      </c>
      <c r="K10" s="102">
        <f t="shared" si="3"/>
        <v>9142500</v>
      </c>
      <c r="L10" s="103">
        <f t="shared" si="4"/>
        <v>19000</v>
      </c>
      <c r="M10" s="104">
        <f t="shared" si="5"/>
        <v>1644500</v>
      </c>
    </row>
    <row r="11" spans="1:15" x14ac:dyDescent="0.25">
      <c r="A11" s="22">
        <v>9</v>
      </c>
      <c r="B11" s="28">
        <v>202</v>
      </c>
      <c r="C11" s="84">
        <v>2</v>
      </c>
      <c r="D11" s="21" t="s">
        <v>13</v>
      </c>
      <c r="E11" s="29">
        <v>575</v>
      </c>
      <c r="F11" s="29">
        <v>0</v>
      </c>
      <c r="G11" s="29">
        <f t="shared" si="0"/>
        <v>575</v>
      </c>
      <c r="H11" s="21">
        <f t="shared" si="1"/>
        <v>632.5</v>
      </c>
      <c r="I11" s="100">
        <f t="shared" si="7"/>
        <v>15000</v>
      </c>
      <c r="J11" s="101">
        <f t="shared" si="2"/>
        <v>8625000</v>
      </c>
      <c r="K11" s="102">
        <f t="shared" si="3"/>
        <v>9142500</v>
      </c>
      <c r="L11" s="103">
        <f t="shared" si="4"/>
        <v>19000</v>
      </c>
      <c r="M11" s="104">
        <f t="shared" si="5"/>
        <v>1644500</v>
      </c>
    </row>
    <row r="12" spans="1:15" x14ac:dyDescent="0.25">
      <c r="A12" s="22">
        <v>10</v>
      </c>
      <c r="B12" s="28">
        <v>203</v>
      </c>
      <c r="C12" s="84">
        <v>2</v>
      </c>
      <c r="D12" s="21" t="s">
        <v>18</v>
      </c>
      <c r="E12" s="29">
        <v>411</v>
      </c>
      <c r="F12" s="29">
        <v>0</v>
      </c>
      <c r="G12" s="29">
        <f t="shared" si="0"/>
        <v>411</v>
      </c>
      <c r="H12" s="21">
        <f t="shared" si="1"/>
        <v>452.1</v>
      </c>
      <c r="I12" s="100">
        <f t="shared" si="7"/>
        <v>15000</v>
      </c>
      <c r="J12" s="101">
        <f t="shared" si="2"/>
        <v>6165000</v>
      </c>
      <c r="K12" s="102">
        <f t="shared" si="3"/>
        <v>6534900</v>
      </c>
      <c r="L12" s="103">
        <f t="shared" si="4"/>
        <v>13500</v>
      </c>
      <c r="M12" s="104">
        <f t="shared" si="5"/>
        <v>1175460</v>
      </c>
    </row>
    <row r="13" spans="1:15" x14ac:dyDescent="0.25">
      <c r="A13" s="22">
        <v>11</v>
      </c>
      <c r="B13" s="28">
        <v>204</v>
      </c>
      <c r="C13" s="84">
        <v>2</v>
      </c>
      <c r="D13" s="21" t="s">
        <v>18</v>
      </c>
      <c r="E13" s="29">
        <v>411</v>
      </c>
      <c r="F13" s="29">
        <v>0</v>
      </c>
      <c r="G13" s="29">
        <f t="shared" si="0"/>
        <v>411</v>
      </c>
      <c r="H13" s="21">
        <f t="shared" si="1"/>
        <v>452.1</v>
      </c>
      <c r="I13" s="100">
        <f t="shared" si="7"/>
        <v>15000</v>
      </c>
      <c r="J13" s="101">
        <f t="shared" si="2"/>
        <v>6165000</v>
      </c>
      <c r="K13" s="102">
        <f t="shared" si="3"/>
        <v>6534900</v>
      </c>
      <c r="L13" s="103">
        <f t="shared" si="4"/>
        <v>13500</v>
      </c>
      <c r="M13" s="104">
        <f t="shared" si="5"/>
        <v>1175460</v>
      </c>
    </row>
    <row r="14" spans="1:15" x14ac:dyDescent="0.25">
      <c r="A14" s="22">
        <v>12</v>
      </c>
      <c r="B14" s="28">
        <v>205</v>
      </c>
      <c r="C14" s="84">
        <v>2</v>
      </c>
      <c r="D14" s="21" t="s">
        <v>13</v>
      </c>
      <c r="E14" s="29">
        <v>644</v>
      </c>
      <c r="F14" s="29">
        <v>34</v>
      </c>
      <c r="G14" s="29">
        <f t="shared" si="0"/>
        <v>678</v>
      </c>
      <c r="H14" s="21">
        <f t="shared" si="1"/>
        <v>745.80000000000007</v>
      </c>
      <c r="I14" s="100">
        <f>I13</f>
        <v>15000</v>
      </c>
      <c r="J14" s="101">
        <f t="shared" si="2"/>
        <v>10170000</v>
      </c>
      <c r="K14" s="102">
        <f t="shared" si="3"/>
        <v>10780200</v>
      </c>
      <c r="L14" s="103">
        <f t="shared" si="4"/>
        <v>22500</v>
      </c>
      <c r="M14" s="104">
        <f t="shared" si="5"/>
        <v>1939080.0000000002</v>
      </c>
    </row>
    <row r="15" spans="1:15" x14ac:dyDescent="0.25">
      <c r="A15" s="22">
        <v>13</v>
      </c>
      <c r="B15" s="28">
        <v>206</v>
      </c>
      <c r="C15" s="84">
        <v>2</v>
      </c>
      <c r="D15" s="21" t="s">
        <v>13</v>
      </c>
      <c r="E15" s="29">
        <v>644</v>
      </c>
      <c r="F15" s="29">
        <v>34</v>
      </c>
      <c r="G15" s="29">
        <f t="shared" si="0"/>
        <v>678</v>
      </c>
      <c r="H15" s="21">
        <f t="shared" si="1"/>
        <v>745.80000000000007</v>
      </c>
      <c r="I15" s="100">
        <f t="shared" si="7"/>
        <v>15000</v>
      </c>
      <c r="J15" s="101">
        <f t="shared" si="2"/>
        <v>10170000</v>
      </c>
      <c r="K15" s="102">
        <f t="shared" si="3"/>
        <v>10780200</v>
      </c>
      <c r="L15" s="103">
        <f t="shared" si="4"/>
        <v>22500</v>
      </c>
      <c r="M15" s="104">
        <f t="shared" si="5"/>
        <v>1939080.0000000002</v>
      </c>
    </row>
    <row r="16" spans="1:15" x14ac:dyDescent="0.25">
      <c r="A16" s="22">
        <v>14</v>
      </c>
      <c r="B16" s="28">
        <v>207</v>
      </c>
      <c r="C16" s="84">
        <v>2</v>
      </c>
      <c r="D16" s="21" t="s">
        <v>13</v>
      </c>
      <c r="E16" s="29">
        <v>638</v>
      </c>
      <c r="F16" s="29">
        <v>34</v>
      </c>
      <c r="G16" s="29">
        <f t="shared" si="0"/>
        <v>672</v>
      </c>
      <c r="H16" s="21">
        <f t="shared" si="1"/>
        <v>739.2</v>
      </c>
      <c r="I16" s="100">
        <f t="shared" si="7"/>
        <v>15000</v>
      </c>
      <c r="J16" s="101">
        <f t="shared" si="2"/>
        <v>10080000</v>
      </c>
      <c r="K16" s="102">
        <f t="shared" si="3"/>
        <v>10684800</v>
      </c>
      <c r="L16" s="103">
        <f t="shared" si="4"/>
        <v>22500</v>
      </c>
      <c r="M16" s="104">
        <f t="shared" si="5"/>
        <v>1921920.0000000002</v>
      </c>
    </row>
    <row r="17" spans="1:15" x14ac:dyDescent="0.25">
      <c r="A17" s="22">
        <v>15</v>
      </c>
      <c r="B17" s="28">
        <v>208</v>
      </c>
      <c r="C17" s="84">
        <v>2</v>
      </c>
      <c r="D17" s="21" t="s">
        <v>13</v>
      </c>
      <c r="E17" s="29">
        <v>638</v>
      </c>
      <c r="F17" s="29">
        <v>34</v>
      </c>
      <c r="G17" s="29">
        <f t="shared" si="0"/>
        <v>672</v>
      </c>
      <c r="H17" s="21">
        <f t="shared" si="1"/>
        <v>739.2</v>
      </c>
      <c r="I17" s="100">
        <f t="shared" si="7"/>
        <v>15000</v>
      </c>
      <c r="J17" s="101">
        <f t="shared" si="2"/>
        <v>10080000</v>
      </c>
      <c r="K17" s="102">
        <f t="shared" si="3"/>
        <v>10684800</v>
      </c>
      <c r="L17" s="103">
        <f t="shared" si="4"/>
        <v>22500</v>
      </c>
      <c r="M17" s="104">
        <f t="shared" si="5"/>
        <v>1921920.0000000002</v>
      </c>
    </row>
    <row r="18" spans="1:15" x14ac:dyDescent="0.25">
      <c r="A18" s="22">
        <v>16</v>
      </c>
      <c r="B18" s="28">
        <v>301</v>
      </c>
      <c r="C18" s="84">
        <v>3</v>
      </c>
      <c r="D18" s="21" t="s">
        <v>13</v>
      </c>
      <c r="E18" s="29">
        <v>575</v>
      </c>
      <c r="F18" s="29">
        <v>0</v>
      </c>
      <c r="G18" s="29">
        <f t="shared" si="0"/>
        <v>575</v>
      </c>
      <c r="H18" s="21">
        <f t="shared" si="1"/>
        <v>632.5</v>
      </c>
      <c r="I18" s="100">
        <f>I17</f>
        <v>15000</v>
      </c>
      <c r="J18" s="101">
        <f t="shared" si="2"/>
        <v>8625000</v>
      </c>
      <c r="K18" s="102">
        <f t="shared" si="3"/>
        <v>9142500</v>
      </c>
      <c r="L18" s="103">
        <f t="shared" si="4"/>
        <v>19000</v>
      </c>
      <c r="M18" s="104">
        <f t="shared" si="5"/>
        <v>1644500</v>
      </c>
    </row>
    <row r="19" spans="1:15" x14ac:dyDescent="0.25">
      <c r="A19" s="22">
        <v>17</v>
      </c>
      <c r="B19" s="28">
        <v>302</v>
      </c>
      <c r="C19" s="84">
        <v>3</v>
      </c>
      <c r="D19" s="21" t="s">
        <v>13</v>
      </c>
      <c r="E19" s="29">
        <v>575</v>
      </c>
      <c r="F19" s="29">
        <v>0</v>
      </c>
      <c r="G19" s="29">
        <f t="shared" si="0"/>
        <v>575</v>
      </c>
      <c r="H19" s="21">
        <f t="shared" si="1"/>
        <v>632.5</v>
      </c>
      <c r="I19" s="100">
        <f t="shared" si="7"/>
        <v>15000</v>
      </c>
      <c r="J19" s="101">
        <f t="shared" si="2"/>
        <v>8625000</v>
      </c>
      <c r="K19" s="102">
        <f t="shared" si="3"/>
        <v>9142500</v>
      </c>
      <c r="L19" s="103">
        <f t="shared" si="4"/>
        <v>19000</v>
      </c>
      <c r="M19" s="104">
        <f t="shared" si="5"/>
        <v>1644500</v>
      </c>
    </row>
    <row r="20" spans="1:15" x14ac:dyDescent="0.25">
      <c r="A20" s="22">
        <v>18</v>
      </c>
      <c r="B20" s="28">
        <v>303</v>
      </c>
      <c r="C20" s="84">
        <v>3</v>
      </c>
      <c r="D20" s="21" t="s">
        <v>18</v>
      </c>
      <c r="E20" s="29">
        <v>411</v>
      </c>
      <c r="F20" s="29">
        <v>0</v>
      </c>
      <c r="G20" s="29">
        <f t="shared" si="0"/>
        <v>411</v>
      </c>
      <c r="H20" s="21">
        <f t="shared" si="1"/>
        <v>452.1</v>
      </c>
      <c r="I20" s="100">
        <f t="shared" si="7"/>
        <v>15000</v>
      </c>
      <c r="J20" s="101">
        <f t="shared" si="2"/>
        <v>6165000</v>
      </c>
      <c r="K20" s="102">
        <f t="shared" si="3"/>
        <v>6534900</v>
      </c>
      <c r="L20" s="103">
        <f t="shared" si="4"/>
        <v>13500</v>
      </c>
      <c r="M20" s="104">
        <f t="shared" si="5"/>
        <v>1175460</v>
      </c>
    </row>
    <row r="21" spans="1:15" x14ac:dyDescent="0.25">
      <c r="A21" s="22">
        <v>19</v>
      </c>
      <c r="B21" s="28">
        <v>304</v>
      </c>
      <c r="C21" s="84">
        <v>3</v>
      </c>
      <c r="D21" s="21" t="s">
        <v>18</v>
      </c>
      <c r="E21" s="29">
        <v>411</v>
      </c>
      <c r="F21" s="29">
        <v>0</v>
      </c>
      <c r="G21" s="29">
        <f t="shared" si="0"/>
        <v>411</v>
      </c>
      <c r="H21" s="21">
        <f t="shared" si="1"/>
        <v>452.1</v>
      </c>
      <c r="I21" s="100">
        <f t="shared" si="7"/>
        <v>15000</v>
      </c>
      <c r="J21" s="101">
        <f t="shared" si="2"/>
        <v>6165000</v>
      </c>
      <c r="K21" s="102">
        <f t="shared" si="3"/>
        <v>6534900</v>
      </c>
      <c r="L21" s="103">
        <f t="shared" si="4"/>
        <v>13500</v>
      </c>
      <c r="M21" s="104">
        <f t="shared" si="5"/>
        <v>1175460</v>
      </c>
    </row>
    <row r="22" spans="1:15" x14ac:dyDescent="0.25">
      <c r="A22" s="22">
        <v>20</v>
      </c>
      <c r="B22" s="28">
        <v>305</v>
      </c>
      <c r="C22" s="84">
        <v>3</v>
      </c>
      <c r="D22" s="21" t="s">
        <v>13</v>
      </c>
      <c r="E22" s="29">
        <v>644</v>
      </c>
      <c r="F22" s="29">
        <v>34</v>
      </c>
      <c r="G22" s="29">
        <f t="shared" si="0"/>
        <v>678</v>
      </c>
      <c r="H22" s="21">
        <f t="shared" si="1"/>
        <v>745.80000000000007</v>
      </c>
      <c r="I22" s="100">
        <f>I21</f>
        <v>15000</v>
      </c>
      <c r="J22" s="101">
        <f t="shared" si="2"/>
        <v>10170000</v>
      </c>
      <c r="K22" s="102">
        <f t="shared" si="3"/>
        <v>10780200</v>
      </c>
      <c r="L22" s="103">
        <f t="shared" si="4"/>
        <v>22500</v>
      </c>
      <c r="M22" s="104">
        <f t="shared" si="5"/>
        <v>1939080.0000000002</v>
      </c>
    </row>
    <row r="23" spans="1:15" x14ac:dyDescent="0.25">
      <c r="A23" s="22">
        <v>21</v>
      </c>
      <c r="B23" s="28">
        <v>306</v>
      </c>
      <c r="C23" s="84">
        <v>3</v>
      </c>
      <c r="D23" s="21" t="s">
        <v>13</v>
      </c>
      <c r="E23" s="29">
        <v>644</v>
      </c>
      <c r="F23" s="29">
        <v>34</v>
      </c>
      <c r="G23" s="29">
        <f t="shared" si="0"/>
        <v>678</v>
      </c>
      <c r="H23" s="21">
        <f t="shared" si="1"/>
        <v>745.80000000000007</v>
      </c>
      <c r="I23" s="100">
        <f t="shared" si="7"/>
        <v>15000</v>
      </c>
      <c r="J23" s="101">
        <f t="shared" si="2"/>
        <v>10170000</v>
      </c>
      <c r="K23" s="102">
        <f t="shared" si="3"/>
        <v>10780200</v>
      </c>
      <c r="L23" s="103">
        <f t="shared" si="4"/>
        <v>22500</v>
      </c>
      <c r="M23" s="104">
        <f t="shared" si="5"/>
        <v>1939080.0000000002</v>
      </c>
    </row>
    <row r="24" spans="1:15" x14ac:dyDescent="0.25">
      <c r="A24" s="22">
        <v>22</v>
      </c>
      <c r="B24" s="28">
        <v>307</v>
      </c>
      <c r="C24" s="84">
        <v>3</v>
      </c>
      <c r="D24" s="21" t="s">
        <v>13</v>
      </c>
      <c r="E24" s="29">
        <v>638</v>
      </c>
      <c r="F24" s="29">
        <v>34</v>
      </c>
      <c r="G24" s="29">
        <f t="shared" si="0"/>
        <v>672</v>
      </c>
      <c r="H24" s="21">
        <f t="shared" si="1"/>
        <v>739.2</v>
      </c>
      <c r="I24" s="100">
        <f t="shared" si="7"/>
        <v>15000</v>
      </c>
      <c r="J24" s="101">
        <f t="shared" si="2"/>
        <v>10080000</v>
      </c>
      <c r="K24" s="102">
        <f t="shared" si="3"/>
        <v>10684800</v>
      </c>
      <c r="L24" s="103">
        <f t="shared" si="4"/>
        <v>22500</v>
      </c>
      <c r="M24" s="104">
        <f t="shared" si="5"/>
        <v>1921920.0000000002</v>
      </c>
      <c r="O24" s="10"/>
    </row>
    <row r="25" spans="1:15" x14ac:dyDescent="0.25">
      <c r="A25" s="22">
        <v>23</v>
      </c>
      <c r="B25" s="28">
        <v>308</v>
      </c>
      <c r="C25" s="84">
        <v>3</v>
      </c>
      <c r="D25" s="21" t="s">
        <v>13</v>
      </c>
      <c r="E25" s="29">
        <v>638</v>
      </c>
      <c r="F25" s="29">
        <v>34</v>
      </c>
      <c r="G25" s="29">
        <f t="shared" si="0"/>
        <v>672</v>
      </c>
      <c r="H25" s="21">
        <f t="shared" si="1"/>
        <v>739.2</v>
      </c>
      <c r="I25" s="100">
        <f t="shared" si="7"/>
        <v>15000</v>
      </c>
      <c r="J25" s="101">
        <f t="shared" si="2"/>
        <v>10080000</v>
      </c>
      <c r="K25" s="102">
        <f t="shared" si="3"/>
        <v>10684800</v>
      </c>
      <c r="L25" s="103">
        <f t="shared" si="4"/>
        <v>22500</v>
      </c>
      <c r="M25" s="104">
        <f t="shared" si="5"/>
        <v>1921920.0000000002</v>
      </c>
    </row>
    <row r="26" spans="1:15" x14ac:dyDescent="0.25">
      <c r="A26" s="22">
        <v>24</v>
      </c>
      <c r="B26" s="28">
        <v>401</v>
      </c>
      <c r="C26" s="84">
        <v>4</v>
      </c>
      <c r="D26" s="21" t="s">
        <v>13</v>
      </c>
      <c r="E26" s="29">
        <v>575</v>
      </c>
      <c r="F26" s="29">
        <v>0</v>
      </c>
      <c r="G26" s="29">
        <f t="shared" si="0"/>
        <v>575</v>
      </c>
      <c r="H26" s="21">
        <f t="shared" si="1"/>
        <v>632.5</v>
      </c>
      <c r="I26" s="100">
        <f>I25</f>
        <v>15000</v>
      </c>
      <c r="J26" s="101">
        <f t="shared" si="2"/>
        <v>8625000</v>
      </c>
      <c r="K26" s="102">
        <f t="shared" si="3"/>
        <v>9142500</v>
      </c>
      <c r="L26" s="103">
        <f t="shared" si="4"/>
        <v>19000</v>
      </c>
      <c r="M26" s="104">
        <f t="shared" si="5"/>
        <v>1644500</v>
      </c>
    </row>
    <row r="27" spans="1:15" x14ac:dyDescent="0.25">
      <c r="A27" s="22">
        <v>25</v>
      </c>
      <c r="B27" s="28">
        <v>402</v>
      </c>
      <c r="C27" s="84">
        <v>4</v>
      </c>
      <c r="D27" s="21" t="s">
        <v>13</v>
      </c>
      <c r="E27" s="29">
        <v>575</v>
      </c>
      <c r="F27" s="29">
        <v>0</v>
      </c>
      <c r="G27" s="29">
        <f t="shared" si="0"/>
        <v>575</v>
      </c>
      <c r="H27" s="21">
        <f t="shared" si="1"/>
        <v>632.5</v>
      </c>
      <c r="I27" s="100">
        <f t="shared" si="7"/>
        <v>15000</v>
      </c>
      <c r="J27" s="101">
        <f t="shared" si="2"/>
        <v>8625000</v>
      </c>
      <c r="K27" s="102">
        <f t="shared" si="3"/>
        <v>9142500</v>
      </c>
      <c r="L27" s="103">
        <f t="shared" si="4"/>
        <v>19000</v>
      </c>
      <c r="M27" s="104">
        <f t="shared" si="5"/>
        <v>1644500</v>
      </c>
    </row>
    <row r="28" spans="1:15" x14ac:dyDescent="0.25">
      <c r="A28" s="22">
        <v>26</v>
      </c>
      <c r="B28" s="28">
        <v>403</v>
      </c>
      <c r="C28" s="84">
        <v>4</v>
      </c>
      <c r="D28" s="21" t="s">
        <v>18</v>
      </c>
      <c r="E28" s="29">
        <v>411</v>
      </c>
      <c r="F28" s="29">
        <v>0</v>
      </c>
      <c r="G28" s="29">
        <f t="shared" si="0"/>
        <v>411</v>
      </c>
      <c r="H28" s="21">
        <f t="shared" si="1"/>
        <v>452.1</v>
      </c>
      <c r="I28" s="100">
        <f t="shared" si="7"/>
        <v>15000</v>
      </c>
      <c r="J28" s="101">
        <f t="shared" si="2"/>
        <v>6165000</v>
      </c>
      <c r="K28" s="102">
        <f t="shared" si="3"/>
        <v>6534900</v>
      </c>
      <c r="L28" s="103">
        <f t="shared" si="4"/>
        <v>13500</v>
      </c>
      <c r="M28" s="104">
        <f t="shared" si="5"/>
        <v>1175460</v>
      </c>
    </row>
    <row r="29" spans="1:15" x14ac:dyDescent="0.25">
      <c r="A29" s="22">
        <v>27</v>
      </c>
      <c r="B29" s="28">
        <v>404</v>
      </c>
      <c r="C29" s="84">
        <v>4</v>
      </c>
      <c r="D29" s="21" t="s">
        <v>18</v>
      </c>
      <c r="E29" s="29">
        <v>411</v>
      </c>
      <c r="F29" s="29">
        <v>0</v>
      </c>
      <c r="G29" s="29">
        <f t="shared" si="0"/>
        <v>411</v>
      </c>
      <c r="H29" s="21">
        <f t="shared" si="1"/>
        <v>452.1</v>
      </c>
      <c r="I29" s="100">
        <f t="shared" si="7"/>
        <v>15000</v>
      </c>
      <c r="J29" s="101">
        <f t="shared" si="2"/>
        <v>6165000</v>
      </c>
      <c r="K29" s="102">
        <f t="shared" si="3"/>
        <v>6534900</v>
      </c>
      <c r="L29" s="103">
        <f t="shared" si="4"/>
        <v>13500</v>
      </c>
      <c r="M29" s="104">
        <f t="shared" si="5"/>
        <v>1175460</v>
      </c>
    </row>
    <row r="30" spans="1:15" x14ac:dyDescent="0.25">
      <c r="A30" s="22">
        <v>28</v>
      </c>
      <c r="B30" s="28">
        <v>405</v>
      </c>
      <c r="C30" s="84">
        <v>4</v>
      </c>
      <c r="D30" s="21" t="s">
        <v>13</v>
      </c>
      <c r="E30" s="29">
        <v>644</v>
      </c>
      <c r="F30" s="29">
        <v>34</v>
      </c>
      <c r="G30" s="29">
        <f t="shared" si="0"/>
        <v>678</v>
      </c>
      <c r="H30" s="21">
        <f t="shared" si="1"/>
        <v>745.80000000000007</v>
      </c>
      <c r="I30" s="100">
        <f>I29</f>
        <v>15000</v>
      </c>
      <c r="J30" s="101">
        <f t="shared" si="2"/>
        <v>10170000</v>
      </c>
      <c r="K30" s="102">
        <f t="shared" si="3"/>
        <v>10780200</v>
      </c>
      <c r="L30" s="103">
        <f t="shared" si="4"/>
        <v>22500</v>
      </c>
      <c r="M30" s="104">
        <f t="shared" si="5"/>
        <v>1939080.0000000002</v>
      </c>
    </row>
    <row r="31" spans="1:15" x14ac:dyDescent="0.25">
      <c r="A31" s="22">
        <v>29</v>
      </c>
      <c r="B31" s="28">
        <v>406</v>
      </c>
      <c r="C31" s="84">
        <v>4</v>
      </c>
      <c r="D31" s="21" t="s">
        <v>13</v>
      </c>
      <c r="E31" s="29">
        <v>644</v>
      </c>
      <c r="F31" s="29">
        <v>34</v>
      </c>
      <c r="G31" s="29">
        <f t="shared" si="0"/>
        <v>678</v>
      </c>
      <c r="H31" s="21">
        <f t="shared" si="1"/>
        <v>745.80000000000007</v>
      </c>
      <c r="I31" s="100">
        <f t="shared" si="7"/>
        <v>15000</v>
      </c>
      <c r="J31" s="101">
        <f t="shared" si="2"/>
        <v>10170000</v>
      </c>
      <c r="K31" s="102">
        <f t="shared" si="3"/>
        <v>10780200</v>
      </c>
      <c r="L31" s="103">
        <f t="shared" si="4"/>
        <v>22500</v>
      </c>
      <c r="M31" s="104">
        <f t="shared" si="5"/>
        <v>1939080.0000000002</v>
      </c>
    </row>
    <row r="32" spans="1:15" x14ac:dyDescent="0.25">
      <c r="A32" s="22">
        <v>30</v>
      </c>
      <c r="B32" s="28">
        <v>407</v>
      </c>
      <c r="C32" s="84">
        <v>4</v>
      </c>
      <c r="D32" s="21" t="s">
        <v>13</v>
      </c>
      <c r="E32" s="29">
        <v>638</v>
      </c>
      <c r="F32" s="29">
        <v>34</v>
      </c>
      <c r="G32" s="29">
        <f t="shared" si="0"/>
        <v>672</v>
      </c>
      <c r="H32" s="21">
        <f t="shared" si="1"/>
        <v>739.2</v>
      </c>
      <c r="I32" s="100">
        <f t="shared" si="7"/>
        <v>15000</v>
      </c>
      <c r="J32" s="101">
        <f t="shared" si="2"/>
        <v>10080000</v>
      </c>
      <c r="K32" s="102">
        <f t="shared" si="3"/>
        <v>10684800</v>
      </c>
      <c r="L32" s="103">
        <f t="shared" si="4"/>
        <v>22500</v>
      </c>
      <c r="M32" s="104">
        <f t="shared" si="5"/>
        <v>1921920.0000000002</v>
      </c>
    </row>
    <row r="33" spans="1:13" x14ac:dyDescent="0.25">
      <c r="A33" s="22">
        <v>31</v>
      </c>
      <c r="B33" s="28">
        <v>408</v>
      </c>
      <c r="C33" s="84">
        <v>4</v>
      </c>
      <c r="D33" s="21" t="s">
        <v>13</v>
      </c>
      <c r="E33" s="29">
        <v>638</v>
      </c>
      <c r="F33" s="29">
        <v>34</v>
      </c>
      <c r="G33" s="29">
        <f t="shared" si="0"/>
        <v>672</v>
      </c>
      <c r="H33" s="21">
        <f t="shared" si="1"/>
        <v>739.2</v>
      </c>
      <c r="I33" s="100">
        <f t="shared" si="7"/>
        <v>15000</v>
      </c>
      <c r="J33" s="101">
        <f t="shared" si="2"/>
        <v>10080000</v>
      </c>
      <c r="K33" s="102">
        <f t="shared" si="3"/>
        <v>10684800</v>
      </c>
      <c r="L33" s="103">
        <f t="shared" si="4"/>
        <v>22500</v>
      </c>
      <c r="M33" s="104">
        <f t="shared" si="5"/>
        <v>1921920.0000000002</v>
      </c>
    </row>
    <row r="34" spans="1:13" x14ac:dyDescent="0.25">
      <c r="A34" s="22">
        <v>32</v>
      </c>
      <c r="B34" s="28">
        <v>501</v>
      </c>
      <c r="C34" s="84">
        <v>5</v>
      </c>
      <c r="D34" s="21" t="s">
        <v>13</v>
      </c>
      <c r="E34" s="29">
        <v>575</v>
      </c>
      <c r="F34" s="29">
        <v>0</v>
      </c>
      <c r="G34" s="29">
        <f t="shared" si="0"/>
        <v>575</v>
      </c>
      <c r="H34" s="21">
        <f t="shared" si="1"/>
        <v>632.5</v>
      </c>
      <c r="I34" s="100">
        <f>I33</f>
        <v>15000</v>
      </c>
      <c r="J34" s="101">
        <f t="shared" si="2"/>
        <v>8625000</v>
      </c>
      <c r="K34" s="102">
        <f t="shared" si="3"/>
        <v>9142500</v>
      </c>
      <c r="L34" s="103">
        <f t="shared" si="4"/>
        <v>19000</v>
      </c>
      <c r="M34" s="104">
        <f t="shared" si="5"/>
        <v>1644500</v>
      </c>
    </row>
    <row r="35" spans="1:13" x14ac:dyDescent="0.25">
      <c r="A35" s="22">
        <v>33</v>
      </c>
      <c r="B35" s="28">
        <v>502</v>
      </c>
      <c r="C35" s="84">
        <v>5</v>
      </c>
      <c r="D35" s="21" t="s">
        <v>13</v>
      </c>
      <c r="E35" s="29">
        <v>575</v>
      </c>
      <c r="F35" s="29">
        <v>0</v>
      </c>
      <c r="G35" s="29">
        <f t="shared" si="0"/>
        <v>575</v>
      </c>
      <c r="H35" s="21">
        <f t="shared" si="1"/>
        <v>632.5</v>
      </c>
      <c r="I35" s="100">
        <f t="shared" si="7"/>
        <v>15000</v>
      </c>
      <c r="J35" s="101">
        <f t="shared" si="2"/>
        <v>8625000</v>
      </c>
      <c r="K35" s="102">
        <f t="shared" si="3"/>
        <v>9142500</v>
      </c>
      <c r="L35" s="103">
        <f t="shared" si="4"/>
        <v>19000</v>
      </c>
      <c r="M35" s="104">
        <f t="shared" si="5"/>
        <v>1644500</v>
      </c>
    </row>
    <row r="36" spans="1:13" x14ac:dyDescent="0.25">
      <c r="A36" s="22">
        <v>34</v>
      </c>
      <c r="B36" s="28">
        <v>503</v>
      </c>
      <c r="C36" s="84">
        <v>5</v>
      </c>
      <c r="D36" s="21" t="s">
        <v>18</v>
      </c>
      <c r="E36" s="29">
        <v>411</v>
      </c>
      <c r="F36" s="29">
        <v>0</v>
      </c>
      <c r="G36" s="29">
        <f t="shared" si="0"/>
        <v>411</v>
      </c>
      <c r="H36" s="21">
        <f t="shared" si="1"/>
        <v>452.1</v>
      </c>
      <c r="I36" s="100">
        <f t="shared" si="7"/>
        <v>15000</v>
      </c>
      <c r="J36" s="101">
        <f t="shared" si="2"/>
        <v>6165000</v>
      </c>
      <c r="K36" s="102">
        <f t="shared" si="3"/>
        <v>6534900</v>
      </c>
      <c r="L36" s="103">
        <f t="shared" si="4"/>
        <v>13500</v>
      </c>
      <c r="M36" s="104">
        <f t="shared" si="5"/>
        <v>1175460</v>
      </c>
    </row>
    <row r="37" spans="1:13" x14ac:dyDescent="0.25">
      <c r="A37" s="22">
        <v>35</v>
      </c>
      <c r="B37" s="28">
        <v>504</v>
      </c>
      <c r="C37" s="84">
        <v>5</v>
      </c>
      <c r="D37" s="21" t="s">
        <v>18</v>
      </c>
      <c r="E37" s="29">
        <v>411</v>
      </c>
      <c r="F37" s="29">
        <v>0</v>
      </c>
      <c r="G37" s="29">
        <f t="shared" si="0"/>
        <v>411</v>
      </c>
      <c r="H37" s="21">
        <f t="shared" si="1"/>
        <v>452.1</v>
      </c>
      <c r="I37" s="100">
        <f t="shared" si="7"/>
        <v>15000</v>
      </c>
      <c r="J37" s="101">
        <f t="shared" si="2"/>
        <v>6165000</v>
      </c>
      <c r="K37" s="102">
        <f t="shared" si="3"/>
        <v>6534900</v>
      </c>
      <c r="L37" s="103">
        <f t="shared" si="4"/>
        <v>13500</v>
      </c>
      <c r="M37" s="104">
        <f t="shared" si="5"/>
        <v>1175460</v>
      </c>
    </row>
    <row r="38" spans="1:13" x14ac:dyDescent="0.25">
      <c r="A38" s="22">
        <v>36</v>
      </c>
      <c r="B38" s="28">
        <v>505</v>
      </c>
      <c r="C38" s="84">
        <v>5</v>
      </c>
      <c r="D38" s="21" t="s">
        <v>13</v>
      </c>
      <c r="E38" s="29">
        <v>644</v>
      </c>
      <c r="F38" s="29">
        <v>34</v>
      </c>
      <c r="G38" s="29">
        <f t="shared" si="0"/>
        <v>678</v>
      </c>
      <c r="H38" s="21">
        <f t="shared" si="1"/>
        <v>745.80000000000007</v>
      </c>
      <c r="I38" s="100">
        <f>I37</f>
        <v>15000</v>
      </c>
      <c r="J38" s="101">
        <f t="shared" si="2"/>
        <v>10170000</v>
      </c>
      <c r="K38" s="102">
        <f t="shared" si="3"/>
        <v>10780200</v>
      </c>
      <c r="L38" s="103">
        <f t="shared" si="4"/>
        <v>22500</v>
      </c>
      <c r="M38" s="104">
        <f t="shared" si="5"/>
        <v>1939080.0000000002</v>
      </c>
    </row>
    <row r="39" spans="1:13" x14ac:dyDescent="0.25">
      <c r="A39" s="22">
        <v>37</v>
      </c>
      <c r="B39" s="28">
        <v>506</v>
      </c>
      <c r="C39" s="84">
        <v>5</v>
      </c>
      <c r="D39" s="21" t="s">
        <v>13</v>
      </c>
      <c r="E39" s="29">
        <v>644</v>
      </c>
      <c r="F39" s="29">
        <v>34</v>
      </c>
      <c r="G39" s="29">
        <f t="shared" si="0"/>
        <v>678</v>
      </c>
      <c r="H39" s="21">
        <f t="shared" si="1"/>
        <v>745.80000000000007</v>
      </c>
      <c r="I39" s="100">
        <f t="shared" si="7"/>
        <v>15000</v>
      </c>
      <c r="J39" s="101">
        <f t="shared" si="2"/>
        <v>10170000</v>
      </c>
      <c r="K39" s="102">
        <f t="shared" si="3"/>
        <v>10780200</v>
      </c>
      <c r="L39" s="103">
        <f t="shared" si="4"/>
        <v>22500</v>
      </c>
      <c r="M39" s="104">
        <f t="shared" si="5"/>
        <v>1939080.0000000002</v>
      </c>
    </row>
    <row r="40" spans="1:13" x14ac:dyDescent="0.25">
      <c r="A40" s="22">
        <v>38</v>
      </c>
      <c r="B40" s="28">
        <v>507</v>
      </c>
      <c r="C40" s="84">
        <v>5</v>
      </c>
      <c r="D40" s="21" t="s">
        <v>13</v>
      </c>
      <c r="E40" s="29">
        <v>638</v>
      </c>
      <c r="F40" s="29">
        <v>34</v>
      </c>
      <c r="G40" s="29">
        <f t="shared" si="0"/>
        <v>672</v>
      </c>
      <c r="H40" s="21">
        <f t="shared" si="1"/>
        <v>739.2</v>
      </c>
      <c r="I40" s="100">
        <f t="shared" si="7"/>
        <v>15000</v>
      </c>
      <c r="J40" s="101">
        <f t="shared" si="2"/>
        <v>10080000</v>
      </c>
      <c r="K40" s="102">
        <f t="shared" si="3"/>
        <v>10684800</v>
      </c>
      <c r="L40" s="103">
        <f t="shared" si="4"/>
        <v>22500</v>
      </c>
      <c r="M40" s="104">
        <f t="shared" si="5"/>
        <v>1921920.0000000002</v>
      </c>
    </row>
    <row r="41" spans="1:13" x14ac:dyDescent="0.25">
      <c r="A41" s="22">
        <v>39</v>
      </c>
      <c r="B41" s="28">
        <v>508</v>
      </c>
      <c r="C41" s="84">
        <v>5</v>
      </c>
      <c r="D41" s="21" t="s">
        <v>13</v>
      </c>
      <c r="E41" s="29">
        <v>638</v>
      </c>
      <c r="F41" s="29">
        <v>34</v>
      </c>
      <c r="G41" s="29">
        <f t="shared" si="0"/>
        <v>672</v>
      </c>
      <c r="H41" s="21">
        <f t="shared" si="1"/>
        <v>739.2</v>
      </c>
      <c r="I41" s="100">
        <f t="shared" si="7"/>
        <v>15000</v>
      </c>
      <c r="J41" s="101">
        <f t="shared" si="2"/>
        <v>10080000</v>
      </c>
      <c r="K41" s="102">
        <f t="shared" si="3"/>
        <v>10684800</v>
      </c>
      <c r="L41" s="103">
        <f t="shared" si="4"/>
        <v>22500</v>
      </c>
      <c r="M41" s="104">
        <f t="shared" si="5"/>
        <v>1921920.0000000002</v>
      </c>
    </row>
    <row r="42" spans="1:13" x14ac:dyDescent="0.25">
      <c r="A42" s="22">
        <v>40</v>
      </c>
      <c r="B42" s="28">
        <v>601</v>
      </c>
      <c r="C42" s="84">
        <v>6</v>
      </c>
      <c r="D42" s="21" t="s">
        <v>13</v>
      </c>
      <c r="E42" s="29">
        <v>575</v>
      </c>
      <c r="F42" s="29">
        <v>0</v>
      </c>
      <c r="G42" s="29">
        <f t="shared" si="0"/>
        <v>575</v>
      </c>
      <c r="H42" s="21">
        <f t="shared" si="1"/>
        <v>632.5</v>
      </c>
      <c r="I42" s="100">
        <f>I41+150</f>
        <v>15150</v>
      </c>
      <c r="J42" s="101">
        <f t="shared" si="2"/>
        <v>8711250</v>
      </c>
      <c r="K42" s="102">
        <f t="shared" si="3"/>
        <v>9233925</v>
      </c>
      <c r="L42" s="103">
        <f t="shared" si="4"/>
        <v>19000</v>
      </c>
      <c r="M42" s="104">
        <f t="shared" si="5"/>
        <v>1644500</v>
      </c>
    </row>
    <row r="43" spans="1:13" x14ac:dyDescent="0.25">
      <c r="A43" s="22">
        <v>41</v>
      </c>
      <c r="B43" s="28">
        <v>603</v>
      </c>
      <c r="C43" s="84">
        <v>6</v>
      </c>
      <c r="D43" s="21" t="s">
        <v>18</v>
      </c>
      <c r="E43" s="29">
        <v>411</v>
      </c>
      <c r="F43" s="29">
        <v>0</v>
      </c>
      <c r="G43" s="29">
        <f t="shared" si="0"/>
        <v>411</v>
      </c>
      <c r="H43" s="21">
        <f t="shared" si="1"/>
        <v>452.1</v>
      </c>
      <c r="I43" s="100">
        <f t="shared" si="7"/>
        <v>15150</v>
      </c>
      <c r="J43" s="101">
        <f t="shared" si="2"/>
        <v>6226650</v>
      </c>
      <c r="K43" s="102">
        <f t="shared" si="3"/>
        <v>6600249</v>
      </c>
      <c r="L43" s="103">
        <f t="shared" si="4"/>
        <v>14000</v>
      </c>
      <c r="M43" s="104">
        <f t="shared" si="5"/>
        <v>1175460</v>
      </c>
    </row>
    <row r="44" spans="1:13" x14ac:dyDescent="0.25">
      <c r="A44" s="22">
        <v>42</v>
      </c>
      <c r="B44" s="28">
        <v>604</v>
      </c>
      <c r="C44" s="84">
        <v>6</v>
      </c>
      <c r="D44" s="21" t="s">
        <v>18</v>
      </c>
      <c r="E44" s="29">
        <v>411</v>
      </c>
      <c r="F44" s="29">
        <v>0</v>
      </c>
      <c r="G44" s="29">
        <f t="shared" si="0"/>
        <v>411</v>
      </c>
      <c r="H44" s="21">
        <f t="shared" si="1"/>
        <v>452.1</v>
      </c>
      <c r="I44" s="100">
        <f t="shared" si="7"/>
        <v>15150</v>
      </c>
      <c r="J44" s="101">
        <f t="shared" si="2"/>
        <v>6226650</v>
      </c>
      <c r="K44" s="102">
        <f t="shared" si="3"/>
        <v>6600249</v>
      </c>
      <c r="L44" s="103">
        <f t="shared" si="4"/>
        <v>14000</v>
      </c>
      <c r="M44" s="104">
        <f t="shared" si="5"/>
        <v>1175460</v>
      </c>
    </row>
    <row r="45" spans="1:13" x14ac:dyDescent="0.25">
      <c r="A45" s="22">
        <v>43</v>
      </c>
      <c r="B45" s="28">
        <v>605</v>
      </c>
      <c r="C45" s="84">
        <v>6</v>
      </c>
      <c r="D45" s="21" t="s">
        <v>13</v>
      </c>
      <c r="E45" s="29">
        <v>644</v>
      </c>
      <c r="F45" s="29">
        <v>34</v>
      </c>
      <c r="G45" s="29">
        <f t="shared" si="0"/>
        <v>678</v>
      </c>
      <c r="H45" s="21">
        <f t="shared" si="1"/>
        <v>745.80000000000007</v>
      </c>
      <c r="I45" s="100">
        <f t="shared" si="7"/>
        <v>15150</v>
      </c>
      <c r="J45" s="101">
        <f t="shared" si="2"/>
        <v>10271700</v>
      </c>
      <c r="K45" s="102">
        <f t="shared" si="3"/>
        <v>10888002</v>
      </c>
      <c r="L45" s="103">
        <f t="shared" si="4"/>
        <v>22500</v>
      </c>
      <c r="M45" s="104">
        <f t="shared" si="5"/>
        <v>1939080.0000000002</v>
      </c>
    </row>
    <row r="46" spans="1:13" x14ac:dyDescent="0.25">
      <c r="A46" s="22">
        <v>44</v>
      </c>
      <c r="B46" s="28">
        <v>606</v>
      </c>
      <c r="C46" s="84">
        <v>6</v>
      </c>
      <c r="D46" s="21" t="s">
        <v>13</v>
      </c>
      <c r="E46" s="29">
        <v>644</v>
      </c>
      <c r="F46" s="29">
        <v>34</v>
      </c>
      <c r="G46" s="29">
        <f t="shared" si="0"/>
        <v>678</v>
      </c>
      <c r="H46" s="21">
        <f t="shared" si="1"/>
        <v>745.80000000000007</v>
      </c>
      <c r="I46" s="100">
        <f>I45</f>
        <v>15150</v>
      </c>
      <c r="J46" s="101">
        <f t="shared" si="2"/>
        <v>10271700</v>
      </c>
      <c r="K46" s="102">
        <f t="shared" si="3"/>
        <v>10888002</v>
      </c>
      <c r="L46" s="103">
        <f t="shared" si="4"/>
        <v>22500</v>
      </c>
      <c r="M46" s="104">
        <f t="shared" si="5"/>
        <v>1939080.0000000002</v>
      </c>
    </row>
    <row r="47" spans="1:13" x14ac:dyDescent="0.25">
      <c r="A47" s="22">
        <v>45</v>
      </c>
      <c r="B47" s="28">
        <v>607</v>
      </c>
      <c r="C47" s="84">
        <v>6</v>
      </c>
      <c r="D47" s="21" t="s">
        <v>13</v>
      </c>
      <c r="E47" s="29">
        <v>638</v>
      </c>
      <c r="F47" s="29">
        <v>34</v>
      </c>
      <c r="G47" s="29">
        <f t="shared" si="0"/>
        <v>672</v>
      </c>
      <c r="H47" s="21">
        <f t="shared" si="1"/>
        <v>739.2</v>
      </c>
      <c r="I47" s="100">
        <f t="shared" si="7"/>
        <v>15150</v>
      </c>
      <c r="J47" s="101">
        <f t="shared" si="2"/>
        <v>10180800</v>
      </c>
      <c r="K47" s="102">
        <f t="shared" si="3"/>
        <v>10791648</v>
      </c>
      <c r="L47" s="103">
        <f t="shared" si="4"/>
        <v>22500</v>
      </c>
      <c r="M47" s="104">
        <f t="shared" si="5"/>
        <v>1921920.0000000002</v>
      </c>
    </row>
    <row r="48" spans="1:13" x14ac:dyDescent="0.25">
      <c r="A48" s="22">
        <v>46</v>
      </c>
      <c r="B48" s="28">
        <v>608</v>
      </c>
      <c r="C48" s="84">
        <v>6</v>
      </c>
      <c r="D48" s="21" t="s">
        <v>13</v>
      </c>
      <c r="E48" s="29">
        <v>638</v>
      </c>
      <c r="F48" s="29">
        <v>34</v>
      </c>
      <c r="G48" s="29">
        <f t="shared" si="0"/>
        <v>672</v>
      </c>
      <c r="H48" s="21">
        <f t="shared" si="1"/>
        <v>739.2</v>
      </c>
      <c r="I48" s="100">
        <f t="shared" si="7"/>
        <v>15150</v>
      </c>
      <c r="J48" s="101">
        <f t="shared" si="2"/>
        <v>10180800</v>
      </c>
      <c r="K48" s="102">
        <f t="shared" si="3"/>
        <v>10791648</v>
      </c>
      <c r="L48" s="103">
        <f t="shared" si="4"/>
        <v>22500</v>
      </c>
      <c r="M48" s="104">
        <f t="shared" si="5"/>
        <v>1921920.0000000002</v>
      </c>
    </row>
    <row r="49" spans="1:13" x14ac:dyDescent="0.25">
      <c r="A49" s="22">
        <v>47</v>
      </c>
      <c r="B49" s="28">
        <v>701</v>
      </c>
      <c r="C49" s="84">
        <v>7</v>
      </c>
      <c r="D49" s="21" t="s">
        <v>13</v>
      </c>
      <c r="E49" s="29">
        <v>575</v>
      </c>
      <c r="F49" s="29">
        <v>0</v>
      </c>
      <c r="G49" s="29">
        <f t="shared" si="0"/>
        <v>575</v>
      </c>
      <c r="H49" s="21">
        <f t="shared" si="1"/>
        <v>632.5</v>
      </c>
      <c r="I49" s="100">
        <f>I48</f>
        <v>15150</v>
      </c>
      <c r="J49" s="101">
        <f t="shared" si="2"/>
        <v>8711250</v>
      </c>
      <c r="K49" s="102">
        <f t="shared" si="3"/>
        <v>9233925</v>
      </c>
      <c r="L49" s="103">
        <f t="shared" si="4"/>
        <v>19000</v>
      </c>
      <c r="M49" s="104">
        <f t="shared" si="5"/>
        <v>1644500</v>
      </c>
    </row>
    <row r="50" spans="1:13" x14ac:dyDescent="0.25">
      <c r="A50" s="22">
        <v>48</v>
      </c>
      <c r="B50" s="28">
        <v>702</v>
      </c>
      <c r="C50" s="84">
        <v>7</v>
      </c>
      <c r="D50" s="21" t="s">
        <v>13</v>
      </c>
      <c r="E50" s="29">
        <v>575</v>
      </c>
      <c r="F50" s="29">
        <v>0</v>
      </c>
      <c r="G50" s="29">
        <f t="shared" si="0"/>
        <v>575</v>
      </c>
      <c r="H50" s="21">
        <f t="shared" si="1"/>
        <v>632.5</v>
      </c>
      <c r="I50" s="100">
        <f t="shared" si="7"/>
        <v>15150</v>
      </c>
      <c r="J50" s="101">
        <f t="shared" si="2"/>
        <v>8711250</v>
      </c>
      <c r="K50" s="102">
        <f t="shared" si="3"/>
        <v>9233925</v>
      </c>
      <c r="L50" s="103">
        <f t="shared" si="4"/>
        <v>19000</v>
      </c>
      <c r="M50" s="104">
        <f t="shared" si="5"/>
        <v>1644500</v>
      </c>
    </row>
    <row r="51" spans="1:13" x14ac:dyDescent="0.25">
      <c r="A51" s="22">
        <v>49</v>
      </c>
      <c r="B51" s="28">
        <v>703</v>
      </c>
      <c r="C51" s="84">
        <v>7</v>
      </c>
      <c r="D51" s="21" t="s">
        <v>18</v>
      </c>
      <c r="E51" s="29">
        <v>411</v>
      </c>
      <c r="F51" s="29">
        <v>0</v>
      </c>
      <c r="G51" s="29">
        <f t="shared" si="0"/>
        <v>411</v>
      </c>
      <c r="H51" s="21">
        <f t="shared" si="1"/>
        <v>452.1</v>
      </c>
      <c r="I51" s="100">
        <f t="shared" si="7"/>
        <v>15150</v>
      </c>
      <c r="J51" s="101">
        <f t="shared" si="2"/>
        <v>6226650</v>
      </c>
      <c r="K51" s="102">
        <f t="shared" si="3"/>
        <v>6600249</v>
      </c>
      <c r="L51" s="103">
        <f t="shared" si="4"/>
        <v>14000</v>
      </c>
      <c r="M51" s="104">
        <f t="shared" si="5"/>
        <v>1175460</v>
      </c>
    </row>
    <row r="52" spans="1:13" x14ac:dyDescent="0.25">
      <c r="A52" s="22">
        <v>50</v>
      </c>
      <c r="B52" s="28">
        <v>704</v>
      </c>
      <c r="C52" s="84">
        <v>7</v>
      </c>
      <c r="D52" s="21" t="s">
        <v>18</v>
      </c>
      <c r="E52" s="29">
        <v>411</v>
      </c>
      <c r="F52" s="29">
        <v>0</v>
      </c>
      <c r="G52" s="29">
        <f t="shared" si="0"/>
        <v>411</v>
      </c>
      <c r="H52" s="21">
        <f t="shared" si="1"/>
        <v>452.1</v>
      </c>
      <c r="I52" s="100">
        <f t="shared" si="7"/>
        <v>15150</v>
      </c>
      <c r="J52" s="101">
        <f t="shared" si="2"/>
        <v>6226650</v>
      </c>
      <c r="K52" s="102">
        <f t="shared" si="3"/>
        <v>6600249</v>
      </c>
      <c r="L52" s="103">
        <f t="shared" si="4"/>
        <v>14000</v>
      </c>
      <c r="M52" s="104">
        <f t="shared" si="5"/>
        <v>1175460</v>
      </c>
    </row>
    <row r="53" spans="1:13" x14ac:dyDescent="0.25">
      <c r="A53" s="22">
        <v>51</v>
      </c>
      <c r="B53" s="28">
        <v>705</v>
      </c>
      <c r="C53" s="84">
        <v>7</v>
      </c>
      <c r="D53" s="21" t="s">
        <v>13</v>
      </c>
      <c r="E53" s="29">
        <v>644</v>
      </c>
      <c r="F53" s="29">
        <v>34</v>
      </c>
      <c r="G53" s="29">
        <f t="shared" si="0"/>
        <v>678</v>
      </c>
      <c r="H53" s="21">
        <f t="shared" si="1"/>
        <v>745.80000000000007</v>
      </c>
      <c r="I53" s="100">
        <f>I52</f>
        <v>15150</v>
      </c>
      <c r="J53" s="101">
        <f t="shared" si="2"/>
        <v>10271700</v>
      </c>
      <c r="K53" s="102">
        <f t="shared" si="3"/>
        <v>10888002</v>
      </c>
      <c r="L53" s="103">
        <f t="shared" si="4"/>
        <v>22500</v>
      </c>
      <c r="M53" s="104">
        <f t="shared" si="5"/>
        <v>1939080.0000000002</v>
      </c>
    </row>
    <row r="54" spans="1:13" x14ac:dyDescent="0.25">
      <c r="A54" s="22">
        <v>52</v>
      </c>
      <c r="B54" s="28">
        <v>706</v>
      </c>
      <c r="C54" s="84">
        <v>7</v>
      </c>
      <c r="D54" s="21" t="s">
        <v>13</v>
      </c>
      <c r="E54" s="29">
        <v>644</v>
      </c>
      <c r="F54" s="29">
        <v>34</v>
      </c>
      <c r="G54" s="29">
        <f t="shared" si="0"/>
        <v>678</v>
      </c>
      <c r="H54" s="21">
        <f t="shared" si="1"/>
        <v>745.80000000000007</v>
      </c>
      <c r="I54" s="100">
        <f t="shared" si="7"/>
        <v>15150</v>
      </c>
      <c r="J54" s="101">
        <f t="shared" si="2"/>
        <v>10271700</v>
      </c>
      <c r="K54" s="102">
        <f t="shared" si="3"/>
        <v>10888002</v>
      </c>
      <c r="L54" s="103">
        <f t="shared" si="4"/>
        <v>22500</v>
      </c>
      <c r="M54" s="104">
        <f t="shared" si="5"/>
        <v>1939080.0000000002</v>
      </c>
    </row>
    <row r="55" spans="1:13" x14ac:dyDescent="0.25">
      <c r="A55" s="22">
        <v>53</v>
      </c>
      <c r="B55" s="28">
        <v>707</v>
      </c>
      <c r="C55" s="84">
        <v>7</v>
      </c>
      <c r="D55" s="21" t="s">
        <v>13</v>
      </c>
      <c r="E55" s="29">
        <v>638</v>
      </c>
      <c r="F55" s="29">
        <v>34</v>
      </c>
      <c r="G55" s="29">
        <f t="shared" si="0"/>
        <v>672</v>
      </c>
      <c r="H55" s="21">
        <f t="shared" si="1"/>
        <v>739.2</v>
      </c>
      <c r="I55" s="100">
        <f t="shared" si="7"/>
        <v>15150</v>
      </c>
      <c r="J55" s="101">
        <f t="shared" si="2"/>
        <v>10180800</v>
      </c>
      <c r="K55" s="102">
        <f t="shared" si="3"/>
        <v>10791648</v>
      </c>
      <c r="L55" s="103">
        <f t="shared" si="4"/>
        <v>22500</v>
      </c>
      <c r="M55" s="104">
        <f t="shared" si="5"/>
        <v>1921920.0000000002</v>
      </c>
    </row>
    <row r="56" spans="1:13" x14ac:dyDescent="0.25">
      <c r="A56" s="22">
        <v>54</v>
      </c>
      <c r="B56" s="28">
        <v>708</v>
      </c>
      <c r="C56" s="84">
        <v>7</v>
      </c>
      <c r="D56" s="21" t="s">
        <v>13</v>
      </c>
      <c r="E56" s="29">
        <v>638</v>
      </c>
      <c r="F56" s="29">
        <v>34</v>
      </c>
      <c r="G56" s="29">
        <f t="shared" si="0"/>
        <v>672</v>
      </c>
      <c r="H56" s="21">
        <f t="shared" si="1"/>
        <v>739.2</v>
      </c>
      <c r="I56" s="100">
        <f t="shared" si="7"/>
        <v>15150</v>
      </c>
      <c r="J56" s="101">
        <f t="shared" si="2"/>
        <v>10180800</v>
      </c>
      <c r="K56" s="102">
        <f t="shared" si="3"/>
        <v>10791648</v>
      </c>
      <c r="L56" s="103">
        <f t="shared" si="4"/>
        <v>22500</v>
      </c>
      <c r="M56" s="104">
        <f t="shared" si="5"/>
        <v>1921920.0000000002</v>
      </c>
    </row>
    <row r="57" spans="1:13" x14ac:dyDescent="0.25">
      <c r="A57" s="22">
        <v>55</v>
      </c>
      <c r="B57" s="28">
        <v>801</v>
      </c>
      <c r="C57" s="84">
        <v>8</v>
      </c>
      <c r="D57" s="21" t="s">
        <v>13</v>
      </c>
      <c r="E57" s="29">
        <v>575</v>
      </c>
      <c r="F57" s="29">
        <v>0</v>
      </c>
      <c r="G57" s="29">
        <f t="shared" si="0"/>
        <v>575</v>
      </c>
      <c r="H57" s="21">
        <f t="shared" si="1"/>
        <v>632.5</v>
      </c>
      <c r="I57" s="100">
        <f>I56</f>
        <v>15150</v>
      </c>
      <c r="J57" s="101">
        <f t="shared" si="2"/>
        <v>8711250</v>
      </c>
      <c r="K57" s="102">
        <f t="shared" si="3"/>
        <v>9233925</v>
      </c>
      <c r="L57" s="103">
        <f t="shared" si="4"/>
        <v>19000</v>
      </c>
      <c r="M57" s="104">
        <f t="shared" si="5"/>
        <v>1644500</v>
      </c>
    </row>
    <row r="58" spans="1:13" x14ac:dyDescent="0.25">
      <c r="A58" s="22">
        <v>56</v>
      </c>
      <c r="B58" s="28">
        <v>802</v>
      </c>
      <c r="C58" s="84">
        <v>8</v>
      </c>
      <c r="D58" s="21" t="s">
        <v>13</v>
      </c>
      <c r="E58" s="29">
        <v>575</v>
      </c>
      <c r="F58" s="29">
        <v>0</v>
      </c>
      <c r="G58" s="29">
        <f t="shared" si="0"/>
        <v>575</v>
      </c>
      <c r="H58" s="21">
        <f t="shared" si="1"/>
        <v>632.5</v>
      </c>
      <c r="I58" s="100">
        <f t="shared" si="7"/>
        <v>15150</v>
      </c>
      <c r="J58" s="101">
        <f t="shared" si="2"/>
        <v>8711250</v>
      </c>
      <c r="K58" s="102">
        <f t="shared" si="3"/>
        <v>9233925</v>
      </c>
      <c r="L58" s="103">
        <f t="shared" si="4"/>
        <v>19000</v>
      </c>
      <c r="M58" s="104">
        <f t="shared" si="5"/>
        <v>1644500</v>
      </c>
    </row>
    <row r="59" spans="1:13" x14ac:dyDescent="0.25">
      <c r="A59" s="22">
        <v>57</v>
      </c>
      <c r="B59" s="28">
        <v>803</v>
      </c>
      <c r="C59" s="84">
        <v>8</v>
      </c>
      <c r="D59" s="21" t="s">
        <v>18</v>
      </c>
      <c r="E59" s="29">
        <v>411</v>
      </c>
      <c r="F59" s="29">
        <v>0</v>
      </c>
      <c r="G59" s="29">
        <f t="shared" si="0"/>
        <v>411</v>
      </c>
      <c r="H59" s="21">
        <f t="shared" si="1"/>
        <v>452.1</v>
      </c>
      <c r="I59" s="100">
        <f t="shared" si="7"/>
        <v>15150</v>
      </c>
      <c r="J59" s="101">
        <f t="shared" si="2"/>
        <v>6226650</v>
      </c>
      <c r="K59" s="102">
        <f t="shared" si="3"/>
        <v>6600249</v>
      </c>
      <c r="L59" s="103">
        <f t="shared" si="4"/>
        <v>14000</v>
      </c>
      <c r="M59" s="104">
        <f t="shared" si="5"/>
        <v>1175460</v>
      </c>
    </row>
    <row r="60" spans="1:13" x14ac:dyDescent="0.25">
      <c r="A60" s="22">
        <v>58</v>
      </c>
      <c r="B60" s="28">
        <v>804</v>
      </c>
      <c r="C60" s="84">
        <v>8</v>
      </c>
      <c r="D60" s="21" t="s">
        <v>18</v>
      </c>
      <c r="E60" s="29">
        <v>411</v>
      </c>
      <c r="F60" s="29">
        <v>0</v>
      </c>
      <c r="G60" s="29">
        <f t="shared" si="0"/>
        <v>411</v>
      </c>
      <c r="H60" s="21">
        <f t="shared" si="1"/>
        <v>452.1</v>
      </c>
      <c r="I60" s="100">
        <f t="shared" si="7"/>
        <v>15150</v>
      </c>
      <c r="J60" s="101">
        <f t="shared" si="2"/>
        <v>6226650</v>
      </c>
      <c r="K60" s="102">
        <f t="shared" si="3"/>
        <v>6600249</v>
      </c>
      <c r="L60" s="103">
        <f t="shared" si="4"/>
        <v>14000</v>
      </c>
      <c r="M60" s="104">
        <f t="shared" si="5"/>
        <v>1175460</v>
      </c>
    </row>
    <row r="61" spans="1:13" x14ac:dyDescent="0.25">
      <c r="A61" s="22">
        <v>59</v>
      </c>
      <c r="B61" s="28">
        <v>805</v>
      </c>
      <c r="C61" s="84">
        <v>8</v>
      </c>
      <c r="D61" s="21" t="s">
        <v>13</v>
      </c>
      <c r="E61" s="29">
        <v>644</v>
      </c>
      <c r="F61" s="29">
        <v>34</v>
      </c>
      <c r="G61" s="29">
        <f t="shared" si="0"/>
        <v>678</v>
      </c>
      <c r="H61" s="21">
        <f t="shared" si="1"/>
        <v>745.80000000000007</v>
      </c>
      <c r="I61" s="100">
        <f>I60</f>
        <v>15150</v>
      </c>
      <c r="J61" s="101">
        <f t="shared" si="2"/>
        <v>10271700</v>
      </c>
      <c r="K61" s="102">
        <f t="shared" si="3"/>
        <v>10888002</v>
      </c>
      <c r="L61" s="103">
        <f t="shared" si="4"/>
        <v>22500</v>
      </c>
      <c r="M61" s="104">
        <f t="shared" si="5"/>
        <v>1939080.0000000002</v>
      </c>
    </row>
    <row r="62" spans="1:13" x14ac:dyDescent="0.25">
      <c r="A62" s="22">
        <v>60</v>
      </c>
      <c r="B62" s="28">
        <v>806</v>
      </c>
      <c r="C62" s="84">
        <v>8</v>
      </c>
      <c r="D62" s="21" t="s">
        <v>13</v>
      </c>
      <c r="E62" s="29">
        <v>644</v>
      </c>
      <c r="F62" s="29">
        <v>34</v>
      </c>
      <c r="G62" s="29">
        <f t="shared" si="0"/>
        <v>678</v>
      </c>
      <c r="H62" s="21">
        <f t="shared" si="1"/>
        <v>745.80000000000007</v>
      </c>
      <c r="I62" s="100">
        <f t="shared" si="7"/>
        <v>15150</v>
      </c>
      <c r="J62" s="101">
        <f t="shared" si="2"/>
        <v>10271700</v>
      </c>
      <c r="K62" s="102">
        <f t="shared" si="3"/>
        <v>10888002</v>
      </c>
      <c r="L62" s="103">
        <f t="shared" si="4"/>
        <v>22500</v>
      </c>
      <c r="M62" s="104">
        <f t="shared" si="5"/>
        <v>1939080.0000000002</v>
      </c>
    </row>
    <row r="63" spans="1:13" x14ac:dyDescent="0.25">
      <c r="A63" s="22">
        <v>61</v>
      </c>
      <c r="B63" s="28">
        <v>807</v>
      </c>
      <c r="C63" s="84">
        <v>8</v>
      </c>
      <c r="D63" s="21" t="s">
        <v>13</v>
      </c>
      <c r="E63" s="29">
        <v>638</v>
      </c>
      <c r="F63" s="29">
        <v>34</v>
      </c>
      <c r="G63" s="29">
        <f t="shared" si="0"/>
        <v>672</v>
      </c>
      <c r="H63" s="21">
        <f t="shared" si="1"/>
        <v>739.2</v>
      </c>
      <c r="I63" s="100">
        <f t="shared" si="7"/>
        <v>15150</v>
      </c>
      <c r="J63" s="101">
        <f t="shared" si="2"/>
        <v>10180800</v>
      </c>
      <c r="K63" s="102">
        <f t="shared" si="3"/>
        <v>10791648</v>
      </c>
      <c r="L63" s="103">
        <f t="shared" si="4"/>
        <v>22500</v>
      </c>
      <c r="M63" s="104">
        <f t="shared" si="5"/>
        <v>1921920.0000000002</v>
      </c>
    </row>
    <row r="64" spans="1:13" x14ac:dyDescent="0.25">
      <c r="A64" s="22">
        <v>62</v>
      </c>
      <c r="B64" s="28">
        <v>808</v>
      </c>
      <c r="C64" s="84">
        <v>8</v>
      </c>
      <c r="D64" s="21" t="s">
        <v>13</v>
      </c>
      <c r="E64" s="29">
        <v>638</v>
      </c>
      <c r="F64" s="29">
        <v>34</v>
      </c>
      <c r="G64" s="29">
        <f t="shared" si="0"/>
        <v>672</v>
      </c>
      <c r="H64" s="21">
        <f t="shared" si="1"/>
        <v>739.2</v>
      </c>
      <c r="I64" s="100">
        <f t="shared" si="7"/>
        <v>15150</v>
      </c>
      <c r="J64" s="101">
        <f t="shared" si="2"/>
        <v>10180800</v>
      </c>
      <c r="K64" s="102">
        <f t="shared" si="3"/>
        <v>10791648</v>
      </c>
      <c r="L64" s="103">
        <f t="shared" si="4"/>
        <v>22500</v>
      </c>
      <c r="M64" s="104">
        <f t="shared" si="5"/>
        <v>1921920.0000000002</v>
      </c>
    </row>
    <row r="65" spans="1:13" x14ac:dyDescent="0.25">
      <c r="A65" s="22">
        <v>63</v>
      </c>
      <c r="B65" s="28">
        <v>901</v>
      </c>
      <c r="C65" s="84">
        <v>9</v>
      </c>
      <c r="D65" s="21" t="s">
        <v>13</v>
      </c>
      <c r="E65" s="29">
        <v>575</v>
      </c>
      <c r="F65" s="29">
        <v>0</v>
      </c>
      <c r="G65" s="29">
        <f t="shared" si="0"/>
        <v>575</v>
      </c>
      <c r="H65" s="21">
        <f t="shared" si="1"/>
        <v>632.5</v>
      </c>
      <c r="I65" s="100">
        <f>I64</f>
        <v>15150</v>
      </c>
      <c r="J65" s="101">
        <f t="shared" si="2"/>
        <v>8711250</v>
      </c>
      <c r="K65" s="102">
        <f t="shared" si="3"/>
        <v>9233925</v>
      </c>
      <c r="L65" s="103">
        <f t="shared" si="4"/>
        <v>19000</v>
      </c>
      <c r="M65" s="104">
        <f t="shared" si="5"/>
        <v>1644500</v>
      </c>
    </row>
    <row r="66" spans="1:13" x14ac:dyDescent="0.25">
      <c r="A66" s="22">
        <v>64</v>
      </c>
      <c r="B66" s="28">
        <v>902</v>
      </c>
      <c r="C66" s="84">
        <v>9</v>
      </c>
      <c r="D66" s="21" t="s">
        <v>13</v>
      </c>
      <c r="E66" s="29">
        <v>575</v>
      </c>
      <c r="F66" s="29">
        <v>0</v>
      </c>
      <c r="G66" s="29">
        <f t="shared" si="0"/>
        <v>575</v>
      </c>
      <c r="H66" s="21">
        <f t="shared" si="1"/>
        <v>632.5</v>
      </c>
      <c r="I66" s="100">
        <f t="shared" si="7"/>
        <v>15150</v>
      </c>
      <c r="J66" s="101">
        <f t="shared" si="2"/>
        <v>8711250</v>
      </c>
      <c r="K66" s="102">
        <f t="shared" si="3"/>
        <v>9233925</v>
      </c>
      <c r="L66" s="103">
        <f t="shared" si="4"/>
        <v>19000</v>
      </c>
      <c r="M66" s="104">
        <f t="shared" si="5"/>
        <v>1644500</v>
      </c>
    </row>
    <row r="67" spans="1:13" x14ac:dyDescent="0.25">
      <c r="A67" s="22">
        <v>65</v>
      </c>
      <c r="B67" s="28">
        <v>903</v>
      </c>
      <c r="C67" s="84">
        <v>9</v>
      </c>
      <c r="D67" s="21" t="s">
        <v>18</v>
      </c>
      <c r="E67" s="29">
        <v>411</v>
      </c>
      <c r="F67" s="29">
        <v>0</v>
      </c>
      <c r="G67" s="29">
        <f t="shared" si="0"/>
        <v>411</v>
      </c>
      <c r="H67" s="21">
        <f t="shared" si="1"/>
        <v>452.1</v>
      </c>
      <c r="I67" s="100">
        <f t="shared" si="7"/>
        <v>15150</v>
      </c>
      <c r="J67" s="101">
        <f t="shared" si="2"/>
        <v>6226650</v>
      </c>
      <c r="K67" s="102">
        <f t="shared" si="3"/>
        <v>6600249</v>
      </c>
      <c r="L67" s="103">
        <f t="shared" si="4"/>
        <v>14000</v>
      </c>
      <c r="M67" s="104">
        <f t="shared" si="5"/>
        <v>1175460</v>
      </c>
    </row>
    <row r="68" spans="1:13" x14ac:dyDescent="0.25">
      <c r="A68" s="22">
        <v>66</v>
      </c>
      <c r="B68" s="28">
        <v>904</v>
      </c>
      <c r="C68" s="84">
        <v>9</v>
      </c>
      <c r="D68" s="21" t="s">
        <v>18</v>
      </c>
      <c r="E68" s="29">
        <v>411</v>
      </c>
      <c r="F68" s="29">
        <v>0</v>
      </c>
      <c r="G68" s="29">
        <f t="shared" ref="G68:G131" si="8">E68+F68</f>
        <v>411</v>
      </c>
      <c r="H68" s="21">
        <f t="shared" ref="H68:H131" si="9">G68*1.1</f>
        <v>452.1</v>
      </c>
      <c r="I68" s="100">
        <f t="shared" si="7"/>
        <v>15150</v>
      </c>
      <c r="J68" s="101">
        <f t="shared" ref="J68:J131" si="10">G68*I68</f>
        <v>6226650</v>
      </c>
      <c r="K68" s="102">
        <f t="shared" ref="K68:K131" si="11">ROUND(J68*1.06,0)</f>
        <v>6600249</v>
      </c>
      <c r="L68" s="103">
        <f t="shared" ref="L68:L131" si="12">MROUND((K68*0.025/12),500)</f>
        <v>14000</v>
      </c>
      <c r="M68" s="104">
        <f t="shared" ref="M68:M131" si="13">H68*2600</f>
        <v>1175460</v>
      </c>
    </row>
    <row r="69" spans="1:13" x14ac:dyDescent="0.25">
      <c r="A69" s="22">
        <v>67</v>
      </c>
      <c r="B69" s="28">
        <v>905</v>
      </c>
      <c r="C69" s="84">
        <v>9</v>
      </c>
      <c r="D69" s="21" t="s">
        <v>13</v>
      </c>
      <c r="E69" s="29">
        <v>644</v>
      </c>
      <c r="F69" s="29">
        <v>34</v>
      </c>
      <c r="G69" s="29">
        <f t="shared" si="8"/>
        <v>678</v>
      </c>
      <c r="H69" s="21">
        <f t="shared" si="9"/>
        <v>745.80000000000007</v>
      </c>
      <c r="I69" s="100">
        <f>I68</f>
        <v>15150</v>
      </c>
      <c r="J69" s="101">
        <f t="shared" si="10"/>
        <v>10271700</v>
      </c>
      <c r="K69" s="102">
        <f t="shared" si="11"/>
        <v>10888002</v>
      </c>
      <c r="L69" s="103">
        <f t="shared" si="12"/>
        <v>22500</v>
      </c>
      <c r="M69" s="104">
        <f t="shared" si="13"/>
        <v>1939080.0000000002</v>
      </c>
    </row>
    <row r="70" spans="1:13" x14ac:dyDescent="0.25">
      <c r="A70" s="22">
        <v>68</v>
      </c>
      <c r="B70" s="28">
        <v>906</v>
      </c>
      <c r="C70" s="84">
        <v>9</v>
      </c>
      <c r="D70" s="21" t="s">
        <v>13</v>
      </c>
      <c r="E70" s="29">
        <v>644</v>
      </c>
      <c r="F70" s="29">
        <v>34</v>
      </c>
      <c r="G70" s="29">
        <f t="shared" si="8"/>
        <v>678</v>
      </c>
      <c r="H70" s="21">
        <f t="shared" si="9"/>
        <v>745.80000000000007</v>
      </c>
      <c r="I70" s="100">
        <f t="shared" si="7"/>
        <v>15150</v>
      </c>
      <c r="J70" s="101">
        <f t="shared" si="10"/>
        <v>10271700</v>
      </c>
      <c r="K70" s="102">
        <f t="shared" si="11"/>
        <v>10888002</v>
      </c>
      <c r="L70" s="103">
        <f t="shared" si="12"/>
        <v>22500</v>
      </c>
      <c r="M70" s="104">
        <f t="shared" si="13"/>
        <v>1939080.0000000002</v>
      </c>
    </row>
    <row r="71" spans="1:13" x14ac:dyDescent="0.25">
      <c r="A71" s="22">
        <v>69</v>
      </c>
      <c r="B71" s="28">
        <v>907</v>
      </c>
      <c r="C71" s="84">
        <v>9</v>
      </c>
      <c r="D71" s="21" t="s">
        <v>13</v>
      </c>
      <c r="E71" s="29">
        <v>638</v>
      </c>
      <c r="F71" s="29">
        <v>34</v>
      </c>
      <c r="G71" s="29">
        <f t="shared" si="8"/>
        <v>672</v>
      </c>
      <c r="H71" s="21">
        <f t="shared" si="9"/>
        <v>739.2</v>
      </c>
      <c r="I71" s="100">
        <f t="shared" si="7"/>
        <v>15150</v>
      </c>
      <c r="J71" s="101">
        <f t="shared" si="10"/>
        <v>10180800</v>
      </c>
      <c r="K71" s="102">
        <f t="shared" si="11"/>
        <v>10791648</v>
      </c>
      <c r="L71" s="103">
        <f t="shared" si="12"/>
        <v>22500</v>
      </c>
      <c r="M71" s="104">
        <f t="shared" si="13"/>
        <v>1921920.0000000002</v>
      </c>
    </row>
    <row r="72" spans="1:13" x14ac:dyDescent="0.25">
      <c r="A72" s="22">
        <v>70</v>
      </c>
      <c r="B72" s="28">
        <v>908</v>
      </c>
      <c r="C72" s="84">
        <v>9</v>
      </c>
      <c r="D72" s="21" t="s">
        <v>13</v>
      </c>
      <c r="E72" s="29">
        <v>638</v>
      </c>
      <c r="F72" s="29">
        <v>34</v>
      </c>
      <c r="G72" s="29">
        <f t="shared" si="8"/>
        <v>672</v>
      </c>
      <c r="H72" s="21">
        <f t="shared" si="9"/>
        <v>739.2</v>
      </c>
      <c r="I72" s="100">
        <f t="shared" si="7"/>
        <v>15150</v>
      </c>
      <c r="J72" s="101">
        <f t="shared" si="10"/>
        <v>10180800</v>
      </c>
      <c r="K72" s="102">
        <f t="shared" si="11"/>
        <v>10791648</v>
      </c>
      <c r="L72" s="103">
        <f t="shared" si="12"/>
        <v>22500</v>
      </c>
      <c r="M72" s="104">
        <f t="shared" si="13"/>
        <v>1921920.0000000002</v>
      </c>
    </row>
    <row r="73" spans="1:13" x14ac:dyDescent="0.25">
      <c r="A73" s="22">
        <v>71</v>
      </c>
      <c r="B73" s="28">
        <v>1001</v>
      </c>
      <c r="C73" s="84">
        <v>10</v>
      </c>
      <c r="D73" s="21" t="s">
        <v>13</v>
      </c>
      <c r="E73" s="29">
        <v>575</v>
      </c>
      <c r="F73" s="29">
        <v>0</v>
      </c>
      <c r="G73" s="29">
        <f t="shared" si="8"/>
        <v>575</v>
      </c>
      <c r="H73" s="21">
        <f t="shared" si="9"/>
        <v>632.5</v>
      </c>
      <c r="I73" s="100">
        <f>I72</f>
        <v>15150</v>
      </c>
      <c r="J73" s="101">
        <f t="shared" si="10"/>
        <v>8711250</v>
      </c>
      <c r="K73" s="102">
        <f t="shared" si="11"/>
        <v>9233925</v>
      </c>
      <c r="L73" s="103">
        <f t="shared" si="12"/>
        <v>19000</v>
      </c>
      <c r="M73" s="104">
        <f t="shared" si="13"/>
        <v>1644500</v>
      </c>
    </row>
    <row r="74" spans="1:13" x14ac:dyDescent="0.25">
      <c r="A74" s="22">
        <v>72</v>
      </c>
      <c r="B74" s="28">
        <v>1002</v>
      </c>
      <c r="C74" s="84">
        <v>10</v>
      </c>
      <c r="D74" s="21" t="s">
        <v>13</v>
      </c>
      <c r="E74" s="29">
        <v>575</v>
      </c>
      <c r="F74" s="29">
        <v>0</v>
      </c>
      <c r="G74" s="29">
        <f t="shared" si="8"/>
        <v>575</v>
      </c>
      <c r="H74" s="21">
        <f t="shared" si="9"/>
        <v>632.5</v>
      </c>
      <c r="I74" s="100">
        <f t="shared" si="7"/>
        <v>15150</v>
      </c>
      <c r="J74" s="101">
        <f t="shared" si="10"/>
        <v>8711250</v>
      </c>
      <c r="K74" s="102">
        <f t="shared" si="11"/>
        <v>9233925</v>
      </c>
      <c r="L74" s="103">
        <f t="shared" si="12"/>
        <v>19000</v>
      </c>
      <c r="M74" s="104">
        <f t="shared" si="13"/>
        <v>1644500</v>
      </c>
    </row>
    <row r="75" spans="1:13" x14ac:dyDescent="0.25">
      <c r="A75" s="22">
        <v>73</v>
      </c>
      <c r="B75" s="28">
        <v>1003</v>
      </c>
      <c r="C75" s="84">
        <v>10</v>
      </c>
      <c r="D75" s="21" t="s">
        <v>18</v>
      </c>
      <c r="E75" s="29">
        <v>411</v>
      </c>
      <c r="F75" s="29">
        <v>0</v>
      </c>
      <c r="G75" s="29">
        <f t="shared" si="8"/>
        <v>411</v>
      </c>
      <c r="H75" s="21">
        <f t="shared" si="9"/>
        <v>452.1</v>
      </c>
      <c r="I75" s="100">
        <f t="shared" ref="I75:I80" si="14">I74</f>
        <v>15150</v>
      </c>
      <c r="J75" s="101">
        <f t="shared" si="10"/>
        <v>6226650</v>
      </c>
      <c r="K75" s="102">
        <f t="shared" si="11"/>
        <v>6600249</v>
      </c>
      <c r="L75" s="103">
        <f t="shared" si="12"/>
        <v>14000</v>
      </c>
      <c r="M75" s="104">
        <f t="shared" si="13"/>
        <v>1175460</v>
      </c>
    </row>
    <row r="76" spans="1:13" x14ac:dyDescent="0.25">
      <c r="A76" s="22">
        <v>74</v>
      </c>
      <c r="B76" s="28">
        <v>1004</v>
      </c>
      <c r="C76" s="84">
        <v>10</v>
      </c>
      <c r="D76" s="21" t="s">
        <v>18</v>
      </c>
      <c r="E76" s="29">
        <v>411</v>
      </c>
      <c r="F76" s="29">
        <v>0</v>
      </c>
      <c r="G76" s="29">
        <f t="shared" si="8"/>
        <v>411</v>
      </c>
      <c r="H76" s="21">
        <f t="shared" si="9"/>
        <v>452.1</v>
      </c>
      <c r="I76" s="100">
        <f t="shared" si="14"/>
        <v>15150</v>
      </c>
      <c r="J76" s="101">
        <f t="shared" si="10"/>
        <v>6226650</v>
      </c>
      <c r="K76" s="102">
        <f t="shared" si="11"/>
        <v>6600249</v>
      </c>
      <c r="L76" s="103">
        <f t="shared" si="12"/>
        <v>14000</v>
      </c>
      <c r="M76" s="104">
        <f t="shared" si="13"/>
        <v>1175460</v>
      </c>
    </row>
    <row r="77" spans="1:13" x14ac:dyDescent="0.25">
      <c r="A77" s="22">
        <v>75</v>
      </c>
      <c r="B77" s="28">
        <v>1005</v>
      </c>
      <c r="C77" s="84">
        <v>10</v>
      </c>
      <c r="D77" s="21" t="s">
        <v>13</v>
      </c>
      <c r="E77" s="29">
        <v>644</v>
      </c>
      <c r="F77" s="29">
        <v>34</v>
      </c>
      <c r="G77" s="29">
        <f t="shared" si="8"/>
        <v>678</v>
      </c>
      <c r="H77" s="21">
        <f t="shared" si="9"/>
        <v>745.80000000000007</v>
      </c>
      <c r="I77" s="100">
        <f>I76</f>
        <v>15150</v>
      </c>
      <c r="J77" s="101">
        <f t="shared" si="10"/>
        <v>10271700</v>
      </c>
      <c r="K77" s="102">
        <f t="shared" si="11"/>
        <v>10888002</v>
      </c>
      <c r="L77" s="103">
        <f t="shared" si="12"/>
        <v>22500</v>
      </c>
      <c r="M77" s="104">
        <f t="shared" si="13"/>
        <v>1939080.0000000002</v>
      </c>
    </row>
    <row r="78" spans="1:13" x14ac:dyDescent="0.25">
      <c r="A78" s="22">
        <v>76</v>
      </c>
      <c r="B78" s="28">
        <v>1006</v>
      </c>
      <c r="C78" s="84">
        <v>10</v>
      </c>
      <c r="D78" s="21" t="s">
        <v>13</v>
      </c>
      <c r="E78" s="29">
        <v>644</v>
      </c>
      <c r="F78" s="29">
        <v>34</v>
      </c>
      <c r="G78" s="29">
        <f t="shared" si="8"/>
        <v>678</v>
      </c>
      <c r="H78" s="21">
        <f t="shared" si="9"/>
        <v>745.80000000000007</v>
      </c>
      <c r="I78" s="100">
        <f t="shared" si="14"/>
        <v>15150</v>
      </c>
      <c r="J78" s="101">
        <f t="shared" si="10"/>
        <v>10271700</v>
      </c>
      <c r="K78" s="102">
        <f t="shared" si="11"/>
        <v>10888002</v>
      </c>
      <c r="L78" s="103">
        <f t="shared" si="12"/>
        <v>22500</v>
      </c>
      <c r="M78" s="104">
        <f t="shared" si="13"/>
        <v>1939080.0000000002</v>
      </c>
    </row>
    <row r="79" spans="1:13" x14ac:dyDescent="0.25">
      <c r="A79" s="22">
        <v>77</v>
      </c>
      <c r="B79" s="28">
        <v>1007</v>
      </c>
      <c r="C79" s="84">
        <v>10</v>
      </c>
      <c r="D79" s="21" t="s">
        <v>13</v>
      </c>
      <c r="E79" s="29">
        <v>638</v>
      </c>
      <c r="F79" s="29">
        <v>34</v>
      </c>
      <c r="G79" s="29">
        <f t="shared" si="8"/>
        <v>672</v>
      </c>
      <c r="H79" s="21">
        <f t="shared" si="9"/>
        <v>739.2</v>
      </c>
      <c r="I79" s="100">
        <f t="shared" si="14"/>
        <v>15150</v>
      </c>
      <c r="J79" s="101">
        <f t="shared" si="10"/>
        <v>10180800</v>
      </c>
      <c r="K79" s="102">
        <f t="shared" si="11"/>
        <v>10791648</v>
      </c>
      <c r="L79" s="103">
        <f t="shared" si="12"/>
        <v>22500</v>
      </c>
      <c r="M79" s="104">
        <f t="shared" si="13"/>
        <v>1921920.0000000002</v>
      </c>
    </row>
    <row r="80" spans="1:13" x14ac:dyDescent="0.25">
      <c r="A80" s="22">
        <v>78</v>
      </c>
      <c r="B80" s="28">
        <v>1008</v>
      </c>
      <c r="C80" s="84">
        <v>10</v>
      </c>
      <c r="D80" s="21" t="s">
        <v>13</v>
      </c>
      <c r="E80" s="29">
        <v>638</v>
      </c>
      <c r="F80" s="29">
        <v>34</v>
      </c>
      <c r="G80" s="29">
        <f t="shared" si="8"/>
        <v>672</v>
      </c>
      <c r="H80" s="21">
        <f t="shared" si="9"/>
        <v>739.2</v>
      </c>
      <c r="I80" s="100">
        <f t="shared" si="14"/>
        <v>15150</v>
      </c>
      <c r="J80" s="101">
        <f t="shared" si="10"/>
        <v>10180800</v>
      </c>
      <c r="K80" s="102">
        <f t="shared" si="11"/>
        <v>10791648</v>
      </c>
      <c r="L80" s="103">
        <f t="shared" si="12"/>
        <v>22500</v>
      </c>
      <c r="M80" s="104">
        <f t="shared" si="13"/>
        <v>1921920.0000000002</v>
      </c>
    </row>
    <row r="81" spans="1:13" x14ac:dyDescent="0.25">
      <c r="A81" s="22">
        <v>79</v>
      </c>
      <c r="B81" s="28">
        <v>1101</v>
      </c>
      <c r="C81" s="84">
        <v>11</v>
      </c>
      <c r="D81" s="21" t="s">
        <v>13</v>
      </c>
      <c r="E81" s="29">
        <v>575</v>
      </c>
      <c r="F81" s="29">
        <v>0</v>
      </c>
      <c r="G81" s="29">
        <f t="shared" si="8"/>
        <v>575</v>
      </c>
      <c r="H81" s="21">
        <f t="shared" si="9"/>
        <v>632.5</v>
      </c>
      <c r="I81" s="100">
        <f>I80+150</f>
        <v>15300</v>
      </c>
      <c r="J81" s="101">
        <f t="shared" si="10"/>
        <v>8797500</v>
      </c>
      <c r="K81" s="102">
        <f t="shared" si="11"/>
        <v>9325350</v>
      </c>
      <c r="L81" s="103">
        <f t="shared" si="12"/>
        <v>19500</v>
      </c>
      <c r="M81" s="104">
        <f t="shared" si="13"/>
        <v>1644500</v>
      </c>
    </row>
    <row r="82" spans="1:13" x14ac:dyDescent="0.25">
      <c r="A82" s="22">
        <v>80</v>
      </c>
      <c r="B82" s="28">
        <v>1103</v>
      </c>
      <c r="C82" s="84">
        <v>11</v>
      </c>
      <c r="D82" s="21" t="s">
        <v>18</v>
      </c>
      <c r="E82" s="29">
        <v>411</v>
      </c>
      <c r="F82" s="29">
        <v>0</v>
      </c>
      <c r="G82" s="29">
        <f t="shared" si="8"/>
        <v>411</v>
      </c>
      <c r="H82" s="21">
        <f t="shared" si="9"/>
        <v>452.1</v>
      </c>
      <c r="I82" s="100">
        <f t="shared" ref="I82:I88" si="15">I81</f>
        <v>15300</v>
      </c>
      <c r="J82" s="101">
        <f t="shared" si="10"/>
        <v>6288300</v>
      </c>
      <c r="K82" s="102">
        <f t="shared" si="11"/>
        <v>6665598</v>
      </c>
      <c r="L82" s="103">
        <f t="shared" si="12"/>
        <v>14000</v>
      </c>
      <c r="M82" s="104">
        <f t="shared" si="13"/>
        <v>1175460</v>
      </c>
    </row>
    <row r="83" spans="1:13" x14ac:dyDescent="0.25">
      <c r="A83" s="22">
        <v>81</v>
      </c>
      <c r="B83" s="28">
        <v>1104</v>
      </c>
      <c r="C83" s="84">
        <v>11</v>
      </c>
      <c r="D83" s="21" t="s">
        <v>18</v>
      </c>
      <c r="E83" s="29">
        <v>411</v>
      </c>
      <c r="F83" s="29">
        <v>0</v>
      </c>
      <c r="G83" s="29">
        <f t="shared" si="8"/>
        <v>411</v>
      </c>
      <c r="H83" s="21">
        <f t="shared" si="9"/>
        <v>452.1</v>
      </c>
      <c r="I83" s="100">
        <f t="shared" si="15"/>
        <v>15300</v>
      </c>
      <c r="J83" s="101">
        <f t="shared" si="10"/>
        <v>6288300</v>
      </c>
      <c r="K83" s="102">
        <f t="shared" si="11"/>
        <v>6665598</v>
      </c>
      <c r="L83" s="103">
        <f t="shared" si="12"/>
        <v>14000</v>
      </c>
      <c r="M83" s="104">
        <f t="shared" si="13"/>
        <v>1175460</v>
      </c>
    </row>
    <row r="84" spans="1:13" x14ac:dyDescent="0.25">
      <c r="A84" s="22">
        <v>82</v>
      </c>
      <c r="B84" s="28">
        <v>1105</v>
      </c>
      <c r="C84" s="84">
        <v>11</v>
      </c>
      <c r="D84" s="21" t="s">
        <v>13</v>
      </c>
      <c r="E84" s="29">
        <v>644</v>
      </c>
      <c r="F84" s="29">
        <v>34</v>
      </c>
      <c r="G84" s="29">
        <f t="shared" si="8"/>
        <v>678</v>
      </c>
      <c r="H84" s="21">
        <f t="shared" si="9"/>
        <v>745.80000000000007</v>
      </c>
      <c r="I84" s="100">
        <f t="shared" si="15"/>
        <v>15300</v>
      </c>
      <c r="J84" s="101">
        <f t="shared" si="10"/>
        <v>10373400</v>
      </c>
      <c r="K84" s="102">
        <f t="shared" si="11"/>
        <v>10995804</v>
      </c>
      <c r="L84" s="103">
        <f t="shared" si="12"/>
        <v>23000</v>
      </c>
      <c r="M84" s="104">
        <f t="shared" si="13"/>
        <v>1939080.0000000002</v>
      </c>
    </row>
    <row r="85" spans="1:13" x14ac:dyDescent="0.25">
      <c r="A85" s="22">
        <v>83</v>
      </c>
      <c r="B85" s="28">
        <v>1106</v>
      </c>
      <c r="C85" s="84">
        <v>11</v>
      </c>
      <c r="D85" s="21" t="s">
        <v>13</v>
      </c>
      <c r="E85" s="29">
        <v>644</v>
      </c>
      <c r="F85" s="29">
        <v>34</v>
      </c>
      <c r="G85" s="29">
        <f t="shared" si="8"/>
        <v>678</v>
      </c>
      <c r="H85" s="21">
        <f t="shared" si="9"/>
        <v>745.80000000000007</v>
      </c>
      <c r="I85" s="100">
        <f>I84</f>
        <v>15300</v>
      </c>
      <c r="J85" s="101">
        <f t="shared" si="10"/>
        <v>10373400</v>
      </c>
      <c r="K85" s="102">
        <f t="shared" si="11"/>
        <v>10995804</v>
      </c>
      <c r="L85" s="103">
        <f t="shared" si="12"/>
        <v>23000</v>
      </c>
      <c r="M85" s="104">
        <f t="shared" si="13"/>
        <v>1939080.0000000002</v>
      </c>
    </row>
    <row r="86" spans="1:13" x14ac:dyDescent="0.25">
      <c r="A86" s="22">
        <v>84</v>
      </c>
      <c r="B86" s="28">
        <v>1107</v>
      </c>
      <c r="C86" s="84">
        <v>11</v>
      </c>
      <c r="D86" s="21" t="s">
        <v>13</v>
      </c>
      <c r="E86" s="29">
        <v>638</v>
      </c>
      <c r="F86" s="29">
        <v>34</v>
      </c>
      <c r="G86" s="29">
        <f t="shared" si="8"/>
        <v>672</v>
      </c>
      <c r="H86" s="21">
        <f t="shared" si="9"/>
        <v>739.2</v>
      </c>
      <c r="I86" s="100">
        <f t="shared" si="15"/>
        <v>15300</v>
      </c>
      <c r="J86" s="101">
        <f t="shared" si="10"/>
        <v>10281600</v>
      </c>
      <c r="K86" s="102">
        <f t="shared" si="11"/>
        <v>10898496</v>
      </c>
      <c r="L86" s="103">
        <f t="shared" si="12"/>
        <v>22500</v>
      </c>
      <c r="M86" s="104">
        <f t="shared" si="13"/>
        <v>1921920.0000000002</v>
      </c>
    </row>
    <row r="87" spans="1:13" x14ac:dyDescent="0.25">
      <c r="A87" s="22">
        <v>85</v>
      </c>
      <c r="B87" s="28">
        <v>1108</v>
      </c>
      <c r="C87" s="84">
        <v>11</v>
      </c>
      <c r="D87" s="21" t="s">
        <v>13</v>
      </c>
      <c r="E87" s="29">
        <v>638</v>
      </c>
      <c r="F87" s="29">
        <v>34</v>
      </c>
      <c r="G87" s="29">
        <f t="shared" si="8"/>
        <v>672</v>
      </c>
      <c r="H87" s="21">
        <f t="shared" si="9"/>
        <v>739.2</v>
      </c>
      <c r="I87" s="100">
        <f t="shared" si="15"/>
        <v>15300</v>
      </c>
      <c r="J87" s="101">
        <f t="shared" si="10"/>
        <v>10281600</v>
      </c>
      <c r="K87" s="102">
        <f t="shared" si="11"/>
        <v>10898496</v>
      </c>
      <c r="L87" s="103">
        <f t="shared" si="12"/>
        <v>22500</v>
      </c>
      <c r="M87" s="104">
        <f t="shared" si="13"/>
        <v>1921920.0000000002</v>
      </c>
    </row>
    <row r="88" spans="1:13" x14ac:dyDescent="0.25">
      <c r="A88" s="22">
        <v>86</v>
      </c>
      <c r="B88" s="28">
        <v>1201</v>
      </c>
      <c r="C88" s="84">
        <v>12</v>
      </c>
      <c r="D88" s="21" t="s">
        <v>13</v>
      </c>
      <c r="E88" s="29">
        <v>575</v>
      </c>
      <c r="F88" s="29">
        <v>0</v>
      </c>
      <c r="G88" s="29">
        <f t="shared" si="8"/>
        <v>575</v>
      </c>
      <c r="H88" s="21">
        <f t="shared" si="9"/>
        <v>632.5</v>
      </c>
      <c r="I88" s="100">
        <f>I87</f>
        <v>15300</v>
      </c>
      <c r="J88" s="101">
        <f t="shared" si="10"/>
        <v>8797500</v>
      </c>
      <c r="K88" s="102">
        <f t="shared" si="11"/>
        <v>9325350</v>
      </c>
      <c r="L88" s="103">
        <f t="shared" si="12"/>
        <v>19500</v>
      </c>
      <c r="M88" s="104">
        <f t="shared" si="13"/>
        <v>1644500</v>
      </c>
    </row>
    <row r="89" spans="1:13" x14ac:dyDescent="0.25">
      <c r="A89" s="22">
        <v>87</v>
      </c>
      <c r="B89" s="28">
        <v>1202</v>
      </c>
      <c r="C89" s="84">
        <v>12</v>
      </c>
      <c r="D89" s="21" t="s">
        <v>13</v>
      </c>
      <c r="E89" s="29">
        <v>575</v>
      </c>
      <c r="F89" s="29">
        <v>0</v>
      </c>
      <c r="G89" s="29">
        <f t="shared" si="8"/>
        <v>575</v>
      </c>
      <c r="H89" s="21">
        <f t="shared" si="9"/>
        <v>632.5</v>
      </c>
      <c r="I89" s="100">
        <f t="shared" ref="I89:I95" si="16">I88</f>
        <v>15300</v>
      </c>
      <c r="J89" s="101">
        <f t="shared" si="10"/>
        <v>8797500</v>
      </c>
      <c r="K89" s="102">
        <f t="shared" si="11"/>
        <v>9325350</v>
      </c>
      <c r="L89" s="103">
        <f t="shared" si="12"/>
        <v>19500</v>
      </c>
      <c r="M89" s="104">
        <f t="shared" si="13"/>
        <v>1644500</v>
      </c>
    </row>
    <row r="90" spans="1:13" x14ac:dyDescent="0.25">
      <c r="A90" s="22">
        <v>88</v>
      </c>
      <c r="B90" s="28">
        <v>1203</v>
      </c>
      <c r="C90" s="84">
        <v>12</v>
      </c>
      <c r="D90" s="21" t="s">
        <v>18</v>
      </c>
      <c r="E90" s="29">
        <v>411</v>
      </c>
      <c r="F90" s="29">
        <v>0</v>
      </c>
      <c r="G90" s="29">
        <f t="shared" si="8"/>
        <v>411</v>
      </c>
      <c r="H90" s="21">
        <f t="shared" si="9"/>
        <v>452.1</v>
      </c>
      <c r="I90" s="100">
        <f t="shared" si="16"/>
        <v>15300</v>
      </c>
      <c r="J90" s="101">
        <f t="shared" si="10"/>
        <v>6288300</v>
      </c>
      <c r="K90" s="102">
        <f t="shared" si="11"/>
        <v>6665598</v>
      </c>
      <c r="L90" s="103">
        <f t="shared" si="12"/>
        <v>14000</v>
      </c>
      <c r="M90" s="104">
        <f t="shared" si="13"/>
        <v>1175460</v>
      </c>
    </row>
    <row r="91" spans="1:13" x14ac:dyDescent="0.25">
      <c r="A91" s="22">
        <v>89</v>
      </c>
      <c r="B91" s="28">
        <v>1204</v>
      </c>
      <c r="C91" s="84">
        <v>12</v>
      </c>
      <c r="D91" s="21" t="s">
        <v>18</v>
      </c>
      <c r="E91" s="29">
        <v>411</v>
      </c>
      <c r="F91" s="29">
        <v>0</v>
      </c>
      <c r="G91" s="29">
        <f t="shared" si="8"/>
        <v>411</v>
      </c>
      <c r="H91" s="21">
        <f t="shared" si="9"/>
        <v>452.1</v>
      </c>
      <c r="I91" s="100">
        <f t="shared" si="16"/>
        <v>15300</v>
      </c>
      <c r="J91" s="101">
        <f t="shared" si="10"/>
        <v>6288300</v>
      </c>
      <c r="K91" s="102">
        <f t="shared" si="11"/>
        <v>6665598</v>
      </c>
      <c r="L91" s="103">
        <f t="shared" si="12"/>
        <v>14000</v>
      </c>
      <c r="M91" s="104">
        <f t="shared" si="13"/>
        <v>1175460</v>
      </c>
    </row>
    <row r="92" spans="1:13" x14ac:dyDescent="0.25">
      <c r="A92" s="22">
        <v>90</v>
      </c>
      <c r="B92" s="28">
        <v>1205</v>
      </c>
      <c r="C92" s="84">
        <v>12</v>
      </c>
      <c r="D92" s="21" t="s">
        <v>13</v>
      </c>
      <c r="E92" s="29">
        <v>644</v>
      </c>
      <c r="F92" s="29">
        <v>34</v>
      </c>
      <c r="G92" s="29">
        <f t="shared" si="8"/>
        <v>678</v>
      </c>
      <c r="H92" s="21">
        <f t="shared" si="9"/>
        <v>745.80000000000007</v>
      </c>
      <c r="I92" s="100">
        <f>I91</f>
        <v>15300</v>
      </c>
      <c r="J92" s="101">
        <f t="shared" si="10"/>
        <v>10373400</v>
      </c>
      <c r="K92" s="102">
        <f t="shared" si="11"/>
        <v>10995804</v>
      </c>
      <c r="L92" s="103">
        <f t="shared" si="12"/>
        <v>23000</v>
      </c>
      <c r="M92" s="104">
        <f t="shared" si="13"/>
        <v>1939080.0000000002</v>
      </c>
    </row>
    <row r="93" spans="1:13" x14ac:dyDescent="0.25">
      <c r="A93" s="22">
        <v>91</v>
      </c>
      <c r="B93" s="28">
        <v>1206</v>
      </c>
      <c r="C93" s="84">
        <v>12</v>
      </c>
      <c r="D93" s="21" t="s">
        <v>13</v>
      </c>
      <c r="E93" s="29">
        <v>644</v>
      </c>
      <c r="F93" s="29">
        <v>34</v>
      </c>
      <c r="G93" s="29">
        <f t="shared" si="8"/>
        <v>678</v>
      </c>
      <c r="H93" s="21">
        <f t="shared" si="9"/>
        <v>745.80000000000007</v>
      </c>
      <c r="I93" s="100">
        <f t="shared" si="16"/>
        <v>15300</v>
      </c>
      <c r="J93" s="101">
        <f t="shared" si="10"/>
        <v>10373400</v>
      </c>
      <c r="K93" s="102">
        <f t="shared" si="11"/>
        <v>10995804</v>
      </c>
      <c r="L93" s="103">
        <f t="shared" si="12"/>
        <v>23000</v>
      </c>
      <c r="M93" s="104">
        <f t="shared" si="13"/>
        <v>1939080.0000000002</v>
      </c>
    </row>
    <row r="94" spans="1:13" x14ac:dyDescent="0.25">
      <c r="A94" s="22">
        <v>92</v>
      </c>
      <c r="B94" s="28">
        <v>1207</v>
      </c>
      <c r="C94" s="84">
        <v>12</v>
      </c>
      <c r="D94" s="21" t="s">
        <v>13</v>
      </c>
      <c r="E94" s="29">
        <v>638</v>
      </c>
      <c r="F94" s="29">
        <v>34</v>
      </c>
      <c r="G94" s="29">
        <f t="shared" si="8"/>
        <v>672</v>
      </c>
      <c r="H94" s="21">
        <f t="shared" si="9"/>
        <v>739.2</v>
      </c>
      <c r="I94" s="100">
        <f t="shared" si="16"/>
        <v>15300</v>
      </c>
      <c r="J94" s="101">
        <f t="shared" si="10"/>
        <v>10281600</v>
      </c>
      <c r="K94" s="102">
        <f t="shared" si="11"/>
        <v>10898496</v>
      </c>
      <c r="L94" s="103">
        <f t="shared" si="12"/>
        <v>22500</v>
      </c>
      <c r="M94" s="104">
        <f t="shared" si="13"/>
        <v>1921920.0000000002</v>
      </c>
    </row>
    <row r="95" spans="1:13" x14ac:dyDescent="0.25">
      <c r="A95" s="22">
        <v>93</v>
      </c>
      <c r="B95" s="28">
        <v>1208</v>
      </c>
      <c r="C95" s="84">
        <v>12</v>
      </c>
      <c r="D95" s="21" t="s">
        <v>13</v>
      </c>
      <c r="E95" s="29">
        <v>638</v>
      </c>
      <c r="F95" s="29">
        <v>34</v>
      </c>
      <c r="G95" s="29">
        <f t="shared" si="8"/>
        <v>672</v>
      </c>
      <c r="H95" s="21">
        <f t="shared" si="9"/>
        <v>739.2</v>
      </c>
      <c r="I95" s="100">
        <f t="shared" si="16"/>
        <v>15300</v>
      </c>
      <c r="J95" s="101">
        <f t="shared" si="10"/>
        <v>10281600</v>
      </c>
      <c r="K95" s="102">
        <f t="shared" si="11"/>
        <v>10898496</v>
      </c>
      <c r="L95" s="103">
        <f t="shared" si="12"/>
        <v>22500</v>
      </c>
      <c r="M95" s="104">
        <f t="shared" si="13"/>
        <v>1921920.0000000002</v>
      </c>
    </row>
    <row r="96" spans="1:13" x14ac:dyDescent="0.25">
      <c r="A96" s="22">
        <v>94</v>
      </c>
      <c r="B96" s="28">
        <v>1301</v>
      </c>
      <c r="C96" s="84">
        <v>13</v>
      </c>
      <c r="D96" s="21" t="s">
        <v>13</v>
      </c>
      <c r="E96" s="29">
        <v>575</v>
      </c>
      <c r="F96" s="29">
        <v>0</v>
      </c>
      <c r="G96" s="29">
        <f t="shared" si="8"/>
        <v>575</v>
      </c>
      <c r="H96" s="21">
        <f t="shared" si="9"/>
        <v>632.5</v>
      </c>
      <c r="I96" s="100">
        <f>I95</f>
        <v>15300</v>
      </c>
      <c r="J96" s="101">
        <f t="shared" si="10"/>
        <v>8797500</v>
      </c>
      <c r="K96" s="102">
        <f t="shared" si="11"/>
        <v>9325350</v>
      </c>
      <c r="L96" s="103">
        <f t="shared" si="12"/>
        <v>19500</v>
      </c>
      <c r="M96" s="104">
        <f t="shared" si="13"/>
        <v>1644500</v>
      </c>
    </row>
    <row r="97" spans="1:13" x14ac:dyDescent="0.25">
      <c r="A97" s="22">
        <v>95</v>
      </c>
      <c r="B97" s="28">
        <v>1302</v>
      </c>
      <c r="C97" s="84">
        <v>13</v>
      </c>
      <c r="D97" s="21" t="s">
        <v>13</v>
      </c>
      <c r="E97" s="29">
        <v>575</v>
      </c>
      <c r="F97" s="29">
        <v>0</v>
      </c>
      <c r="G97" s="29">
        <f t="shared" si="8"/>
        <v>575</v>
      </c>
      <c r="H97" s="21">
        <f t="shared" si="9"/>
        <v>632.5</v>
      </c>
      <c r="I97" s="100">
        <f t="shared" ref="I97:I103" si="17">I96</f>
        <v>15300</v>
      </c>
      <c r="J97" s="101">
        <f t="shared" si="10"/>
        <v>8797500</v>
      </c>
      <c r="K97" s="102">
        <f t="shared" si="11"/>
        <v>9325350</v>
      </c>
      <c r="L97" s="103">
        <f t="shared" si="12"/>
        <v>19500</v>
      </c>
      <c r="M97" s="104">
        <f t="shared" si="13"/>
        <v>1644500</v>
      </c>
    </row>
    <row r="98" spans="1:13" x14ac:dyDescent="0.25">
      <c r="A98" s="22">
        <v>96</v>
      </c>
      <c r="B98" s="28">
        <v>1303</v>
      </c>
      <c r="C98" s="84">
        <v>13</v>
      </c>
      <c r="D98" s="21" t="s">
        <v>18</v>
      </c>
      <c r="E98" s="29">
        <v>411</v>
      </c>
      <c r="F98" s="29">
        <v>0</v>
      </c>
      <c r="G98" s="29">
        <f t="shared" si="8"/>
        <v>411</v>
      </c>
      <c r="H98" s="21">
        <f t="shared" si="9"/>
        <v>452.1</v>
      </c>
      <c r="I98" s="100">
        <f t="shared" si="17"/>
        <v>15300</v>
      </c>
      <c r="J98" s="101">
        <f t="shared" si="10"/>
        <v>6288300</v>
      </c>
      <c r="K98" s="102">
        <f t="shared" si="11"/>
        <v>6665598</v>
      </c>
      <c r="L98" s="103">
        <f t="shared" si="12"/>
        <v>14000</v>
      </c>
      <c r="M98" s="104">
        <f t="shared" si="13"/>
        <v>1175460</v>
      </c>
    </row>
    <row r="99" spans="1:13" x14ac:dyDescent="0.25">
      <c r="A99" s="22">
        <v>97</v>
      </c>
      <c r="B99" s="28">
        <v>1304</v>
      </c>
      <c r="C99" s="84">
        <v>13</v>
      </c>
      <c r="D99" s="21" t="s">
        <v>18</v>
      </c>
      <c r="E99" s="29">
        <v>411</v>
      </c>
      <c r="F99" s="29">
        <v>0</v>
      </c>
      <c r="G99" s="29">
        <f t="shared" si="8"/>
        <v>411</v>
      </c>
      <c r="H99" s="21">
        <f t="shared" si="9"/>
        <v>452.1</v>
      </c>
      <c r="I99" s="100">
        <f t="shared" si="17"/>
        <v>15300</v>
      </c>
      <c r="J99" s="101">
        <f t="shared" si="10"/>
        <v>6288300</v>
      </c>
      <c r="K99" s="102">
        <f t="shared" si="11"/>
        <v>6665598</v>
      </c>
      <c r="L99" s="103">
        <f t="shared" si="12"/>
        <v>14000</v>
      </c>
      <c r="M99" s="104">
        <f t="shared" si="13"/>
        <v>1175460</v>
      </c>
    </row>
    <row r="100" spans="1:13" x14ac:dyDescent="0.25">
      <c r="A100" s="22">
        <v>98</v>
      </c>
      <c r="B100" s="28">
        <v>1305</v>
      </c>
      <c r="C100" s="84">
        <v>13</v>
      </c>
      <c r="D100" s="21" t="s">
        <v>13</v>
      </c>
      <c r="E100" s="29">
        <v>644</v>
      </c>
      <c r="F100" s="29">
        <v>34</v>
      </c>
      <c r="G100" s="29">
        <f t="shared" si="8"/>
        <v>678</v>
      </c>
      <c r="H100" s="21">
        <f t="shared" si="9"/>
        <v>745.80000000000007</v>
      </c>
      <c r="I100" s="100">
        <f>I99</f>
        <v>15300</v>
      </c>
      <c r="J100" s="101">
        <f t="shared" si="10"/>
        <v>10373400</v>
      </c>
      <c r="K100" s="102">
        <f t="shared" si="11"/>
        <v>10995804</v>
      </c>
      <c r="L100" s="103">
        <f t="shared" si="12"/>
        <v>23000</v>
      </c>
      <c r="M100" s="104">
        <f t="shared" si="13"/>
        <v>1939080.0000000002</v>
      </c>
    </row>
    <row r="101" spans="1:13" x14ac:dyDescent="0.25">
      <c r="A101" s="22">
        <v>99</v>
      </c>
      <c r="B101" s="28">
        <v>1306</v>
      </c>
      <c r="C101" s="84">
        <v>13</v>
      </c>
      <c r="D101" s="21" t="s">
        <v>13</v>
      </c>
      <c r="E101" s="29">
        <v>644</v>
      </c>
      <c r="F101" s="29">
        <v>34</v>
      </c>
      <c r="G101" s="29">
        <f t="shared" si="8"/>
        <v>678</v>
      </c>
      <c r="H101" s="21">
        <f t="shared" si="9"/>
        <v>745.80000000000007</v>
      </c>
      <c r="I101" s="100">
        <f t="shared" si="17"/>
        <v>15300</v>
      </c>
      <c r="J101" s="101">
        <f t="shared" si="10"/>
        <v>10373400</v>
      </c>
      <c r="K101" s="102">
        <f t="shared" si="11"/>
        <v>10995804</v>
      </c>
      <c r="L101" s="103">
        <f t="shared" si="12"/>
        <v>23000</v>
      </c>
      <c r="M101" s="104">
        <f t="shared" si="13"/>
        <v>1939080.0000000002</v>
      </c>
    </row>
    <row r="102" spans="1:13" x14ac:dyDescent="0.25">
      <c r="A102" s="22">
        <v>100</v>
      </c>
      <c r="B102" s="28">
        <v>1307</v>
      </c>
      <c r="C102" s="84">
        <v>13</v>
      </c>
      <c r="D102" s="21" t="s">
        <v>13</v>
      </c>
      <c r="E102" s="29">
        <v>638</v>
      </c>
      <c r="F102" s="29">
        <v>34</v>
      </c>
      <c r="G102" s="29">
        <f t="shared" si="8"/>
        <v>672</v>
      </c>
      <c r="H102" s="21">
        <f t="shared" si="9"/>
        <v>739.2</v>
      </c>
      <c r="I102" s="100">
        <f t="shared" si="17"/>
        <v>15300</v>
      </c>
      <c r="J102" s="101">
        <f t="shared" si="10"/>
        <v>10281600</v>
      </c>
      <c r="K102" s="102">
        <f t="shared" si="11"/>
        <v>10898496</v>
      </c>
      <c r="L102" s="103">
        <f t="shared" si="12"/>
        <v>22500</v>
      </c>
      <c r="M102" s="104">
        <f t="shared" si="13"/>
        <v>1921920.0000000002</v>
      </c>
    </row>
    <row r="103" spans="1:13" x14ac:dyDescent="0.25">
      <c r="A103" s="22">
        <v>101</v>
      </c>
      <c r="B103" s="28">
        <v>1308</v>
      </c>
      <c r="C103" s="84">
        <v>13</v>
      </c>
      <c r="D103" s="21" t="s">
        <v>13</v>
      </c>
      <c r="E103" s="29">
        <v>638</v>
      </c>
      <c r="F103" s="29">
        <v>34</v>
      </c>
      <c r="G103" s="29">
        <f t="shared" si="8"/>
        <v>672</v>
      </c>
      <c r="H103" s="21">
        <f t="shared" si="9"/>
        <v>739.2</v>
      </c>
      <c r="I103" s="100">
        <f t="shared" si="17"/>
        <v>15300</v>
      </c>
      <c r="J103" s="101">
        <f t="shared" si="10"/>
        <v>10281600</v>
      </c>
      <c r="K103" s="102">
        <f t="shared" si="11"/>
        <v>10898496</v>
      </c>
      <c r="L103" s="103">
        <f t="shared" si="12"/>
        <v>22500</v>
      </c>
      <c r="M103" s="104">
        <f t="shared" si="13"/>
        <v>1921920.0000000002</v>
      </c>
    </row>
    <row r="104" spans="1:13" x14ac:dyDescent="0.25">
      <c r="A104" s="22">
        <v>102</v>
      </c>
      <c r="B104" s="28">
        <v>1401</v>
      </c>
      <c r="C104" s="84">
        <v>14</v>
      </c>
      <c r="D104" s="21" t="s">
        <v>13</v>
      </c>
      <c r="E104" s="29">
        <v>575</v>
      </c>
      <c r="F104" s="29">
        <v>0</v>
      </c>
      <c r="G104" s="29">
        <f t="shared" si="8"/>
        <v>575</v>
      </c>
      <c r="H104" s="21">
        <f t="shared" si="9"/>
        <v>632.5</v>
      </c>
      <c r="I104" s="100">
        <f>I103</f>
        <v>15300</v>
      </c>
      <c r="J104" s="101">
        <f t="shared" si="10"/>
        <v>8797500</v>
      </c>
      <c r="K104" s="102">
        <f t="shared" si="11"/>
        <v>9325350</v>
      </c>
      <c r="L104" s="103">
        <f t="shared" si="12"/>
        <v>19500</v>
      </c>
      <c r="M104" s="104">
        <f t="shared" si="13"/>
        <v>1644500</v>
      </c>
    </row>
    <row r="105" spans="1:13" x14ac:dyDescent="0.25">
      <c r="A105" s="22">
        <v>103</v>
      </c>
      <c r="B105" s="28">
        <v>1402</v>
      </c>
      <c r="C105" s="84">
        <v>14</v>
      </c>
      <c r="D105" s="21" t="s">
        <v>13</v>
      </c>
      <c r="E105" s="29">
        <v>575</v>
      </c>
      <c r="F105" s="29">
        <v>0</v>
      </c>
      <c r="G105" s="29">
        <f t="shared" si="8"/>
        <v>575</v>
      </c>
      <c r="H105" s="21">
        <f t="shared" si="9"/>
        <v>632.5</v>
      </c>
      <c r="I105" s="100">
        <f t="shared" ref="I105:I111" si="18">I104</f>
        <v>15300</v>
      </c>
      <c r="J105" s="101">
        <f t="shared" si="10"/>
        <v>8797500</v>
      </c>
      <c r="K105" s="102">
        <f t="shared" si="11"/>
        <v>9325350</v>
      </c>
      <c r="L105" s="103">
        <f t="shared" si="12"/>
        <v>19500</v>
      </c>
      <c r="M105" s="104">
        <f t="shared" si="13"/>
        <v>1644500</v>
      </c>
    </row>
    <row r="106" spans="1:13" x14ac:dyDescent="0.25">
      <c r="A106" s="22">
        <v>104</v>
      </c>
      <c r="B106" s="28">
        <v>1403</v>
      </c>
      <c r="C106" s="84">
        <v>14</v>
      </c>
      <c r="D106" s="21" t="s">
        <v>18</v>
      </c>
      <c r="E106" s="29">
        <v>411</v>
      </c>
      <c r="F106" s="29">
        <v>0</v>
      </c>
      <c r="G106" s="29">
        <f t="shared" si="8"/>
        <v>411</v>
      </c>
      <c r="H106" s="21">
        <f t="shared" si="9"/>
        <v>452.1</v>
      </c>
      <c r="I106" s="100">
        <f t="shared" si="18"/>
        <v>15300</v>
      </c>
      <c r="J106" s="101">
        <f t="shared" si="10"/>
        <v>6288300</v>
      </c>
      <c r="K106" s="102">
        <f t="shared" si="11"/>
        <v>6665598</v>
      </c>
      <c r="L106" s="103">
        <f t="shared" si="12"/>
        <v>14000</v>
      </c>
      <c r="M106" s="104">
        <f t="shared" si="13"/>
        <v>1175460</v>
      </c>
    </row>
    <row r="107" spans="1:13" x14ac:dyDescent="0.25">
      <c r="A107" s="22">
        <v>105</v>
      </c>
      <c r="B107" s="28">
        <v>1404</v>
      </c>
      <c r="C107" s="84">
        <v>14</v>
      </c>
      <c r="D107" s="21" t="s">
        <v>18</v>
      </c>
      <c r="E107" s="29">
        <v>411</v>
      </c>
      <c r="F107" s="29">
        <v>0</v>
      </c>
      <c r="G107" s="29">
        <f t="shared" si="8"/>
        <v>411</v>
      </c>
      <c r="H107" s="21">
        <f t="shared" si="9"/>
        <v>452.1</v>
      </c>
      <c r="I107" s="100">
        <f t="shared" si="18"/>
        <v>15300</v>
      </c>
      <c r="J107" s="101">
        <f t="shared" si="10"/>
        <v>6288300</v>
      </c>
      <c r="K107" s="102">
        <f t="shared" si="11"/>
        <v>6665598</v>
      </c>
      <c r="L107" s="103">
        <f t="shared" si="12"/>
        <v>14000</v>
      </c>
      <c r="M107" s="104">
        <f t="shared" si="13"/>
        <v>1175460</v>
      </c>
    </row>
    <row r="108" spans="1:13" x14ac:dyDescent="0.25">
      <c r="A108" s="22">
        <v>106</v>
      </c>
      <c r="B108" s="28">
        <v>1405</v>
      </c>
      <c r="C108" s="84">
        <v>14</v>
      </c>
      <c r="D108" s="21" t="s">
        <v>13</v>
      </c>
      <c r="E108" s="29">
        <v>644</v>
      </c>
      <c r="F108" s="29">
        <v>34</v>
      </c>
      <c r="G108" s="29">
        <f t="shared" si="8"/>
        <v>678</v>
      </c>
      <c r="H108" s="21">
        <f t="shared" si="9"/>
        <v>745.80000000000007</v>
      </c>
      <c r="I108" s="100">
        <f>I107</f>
        <v>15300</v>
      </c>
      <c r="J108" s="101">
        <f t="shared" si="10"/>
        <v>10373400</v>
      </c>
      <c r="K108" s="102">
        <f t="shared" si="11"/>
        <v>10995804</v>
      </c>
      <c r="L108" s="103">
        <f t="shared" si="12"/>
        <v>23000</v>
      </c>
      <c r="M108" s="104">
        <f t="shared" si="13"/>
        <v>1939080.0000000002</v>
      </c>
    </row>
    <row r="109" spans="1:13" x14ac:dyDescent="0.25">
      <c r="A109" s="22">
        <v>107</v>
      </c>
      <c r="B109" s="28">
        <v>1406</v>
      </c>
      <c r="C109" s="84">
        <v>14</v>
      </c>
      <c r="D109" s="21" t="s">
        <v>13</v>
      </c>
      <c r="E109" s="29">
        <v>644</v>
      </c>
      <c r="F109" s="29">
        <v>34</v>
      </c>
      <c r="G109" s="29">
        <f t="shared" si="8"/>
        <v>678</v>
      </c>
      <c r="H109" s="21">
        <f t="shared" si="9"/>
        <v>745.80000000000007</v>
      </c>
      <c r="I109" s="100">
        <f t="shared" si="18"/>
        <v>15300</v>
      </c>
      <c r="J109" s="101">
        <f t="shared" si="10"/>
        <v>10373400</v>
      </c>
      <c r="K109" s="102">
        <f t="shared" si="11"/>
        <v>10995804</v>
      </c>
      <c r="L109" s="103">
        <f t="shared" si="12"/>
        <v>23000</v>
      </c>
      <c r="M109" s="104">
        <f t="shared" si="13"/>
        <v>1939080.0000000002</v>
      </c>
    </row>
    <row r="110" spans="1:13" x14ac:dyDescent="0.25">
      <c r="A110" s="22">
        <v>108</v>
      </c>
      <c r="B110" s="28">
        <v>1407</v>
      </c>
      <c r="C110" s="84">
        <v>14</v>
      </c>
      <c r="D110" s="21" t="s">
        <v>13</v>
      </c>
      <c r="E110" s="29">
        <v>638</v>
      </c>
      <c r="F110" s="29">
        <v>34</v>
      </c>
      <c r="G110" s="29">
        <f t="shared" si="8"/>
        <v>672</v>
      </c>
      <c r="H110" s="21">
        <f t="shared" si="9"/>
        <v>739.2</v>
      </c>
      <c r="I110" s="100">
        <f t="shared" si="18"/>
        <v>15300</v>
      </c>
      <c r="J110" s="101">
        <f t="shared" si="10"/>
        <v>10281600</v>
      </c>
      <c r="K110" s="102">
        <f t="shared" si="11"/>
        <v>10898496</v>
      </c>
      <c r="L110" s="103">
        <f t="shared" si="12"/>
        <v>22500</v>
      </c>
      <c r="M110" s="104">
        <f t="shared" si="13"/>
        <v>1921920.0000000002</v>
      </c>
    </row>
    <row r="111" spans="1:13" x14ac:dyDescent="0.25">
      <c r="A111" s="22">
        <v>109</v>
      </c>
      <c r="B111" s="28">
        <v>1408</v>
      </c>
      <c r="C111" s="84">
        <v>14</v>
      </c>
      <c r="D111" s="21" t="s">
        <v>13</v>
      </c>
      <c r="E111" s="29">
        <v>638</v>
      </c>
      <c r="F111" s="29">
        <v>34</v>
      </c>
      <c r="G111" s="29">
        <f t="shared" si="8"/>
        <v>672</v>
      </c>
      <c r="H111" s="21">
        <f t="shared" si="9"/>
        <v>739.2</v>
      </c>
      <c r="I111" s="100">
        <f t="shared" si="18"/>
        <v>15300</v>
      </c>
      <c r="J111" s="101">
        <f t="shared" si="10"/>
        <v>10281600</v>
      </c>
      <c r="K111" s="102">
        <f t="shared" si="11"/>
        <v>10898496</v>
      </c>
      <c r="L111" s="103">
        <f t="shared" si="12"/>
        <v>22500</v>
      </c>
      <c r="M111" s="104">
        <f t="shared" si="13"/>
        <v>1921920.0000000002</v>
      </c>
    </row>
    <row r="112" spans="1:13" x14ac:dyDescent="0.25">
      <c r="A112" s="22">
        <v>110</v>
      </c>
      <c r="B112" s="28">
        <v>1501</v>
      </c>
      <c r="C112" s="84">
        <v>15</v>
      </c>
      <c r="D112" s="21" t="s">
        <v>13</v>
      </c>
      <c r="E112" s="29">
        <v>575</v>
      </c>
      <c r="F112" s="29">
        <v>0</v>
      </c>
      <c r="G112" s="29">
        <f t="shared" si="8"/>
        <v>575</v>
      </c>
      <c r="H112" s="21">
        <f t="shared" si="9"/>
        <v>632.5</v>
      </c>
      <c r="I112" s="100">
        <f>I111</f>
        <v>15300</v>
      </c>
      <c r="J112" s="101">
        <f t="shared" si="10"/>
        <v>8797500</v>
      </c>
      <c r="K112" s="102">
        <f t="shared" si="11"/>
        <v>9325350</v>
      </c>
      <c r="L112" s="103">
        <f t="shared" si="12"/>
        <v>19500</v>
      </c>
      <c r="M112" s="104">
        <f t="shared" si="13"/>
        <v>1644500</v>
      </c>
    </row>
    <row r="113" spans="1:13" x14ac:dyDescent="0.25">
      <c r="A113" s="22">
        <v>111</v>
      </c>
      <c r="B113" s="28">
        <v>1502</v>
      </c>
      <c r="C113" s="84">
        <v>15</v>
      </c>
      <c r="D113" s="21" t="s">
        <v>13</v>
      </c>
      <c r="E113" s="29">
        <v>575</v>
      </c>
      <c r="F113" s="29">
        <v>0</v>
      </c>
      <c r="G113" s="29">
        <f t="shared" si="8"/>
        <v>575</v>
      </c>
      <c r="H113" s="21">
        <f t="shared" si="9"/>
        <v>632.5</v>
      </c>
      <c r="I113" s="100">
        <f t="shared" ref="I113:I119" si="19">I112</f>
        <v>15300</v>
      </c>
      <c r="J113" s="101">
        <f t="shared" si="10"/>
        <v>8797500</v>
      </c>
      <c r="K113" s="102">
        <f t="shared" si="11"/>
        <v>9325350</v>
      </c>
      <c r="L113" s="103">
        <f t="shared" si="12"/>
        <v>19500</v>
      </c>
      <c r="M113" s="104">
        <f t="shared" si="13"/>
        <v>1644500</v>
      </c>
    </row>
    <row r="114" spans="1:13" x14ac:dyDescent="0.25">
      <c r="A114" s="22">
        <v>112</v>
      </c>
      <c r="B114" s="28">
        <v>1503</v>
      </c>
      <c r="C114" s="84">
        <v>15</v>
      </c>
      <c r="D114" s="21" t="s">
        <v>18</v>
      </c>
      <c r="E114" s="29">
        <v>411</v>
      </c>
      <c r="F114" s="29">
        <v>0</v>
      </c>
      <c r="G114" s="29">
        <f t="shared" si="8"/>
        <v>411</v>
      </c>
      <c r="H114" s="21">
        <f t="shared" si="9"/>
        <v>452.1</v>
      </c>
      <c r="I114" s="100">
        <f t="shared" si="19"/>
        <v>15300</v>
      </c>
      <c r="J114" s="101">
        <f t="shared" si="10"/>
        <v>6288300</v>
      </c>
      <c r="K114" s="102">
        <f t="shared" si="11"/>
        <v>6665598</v>
      </c>
      <c r="L114" s="103">
        <f t="shared" si="12"/>
        <v>14000</v>
      </c>
      <c r="M114" s="104">
        <f t="shared" si="13"/>
        <v>1175460</v>
      </c>
    </row>
    <row r="115" spans="1:13" x14ac:dyDescent="0.25">
      <c r="A115" s="22">
        <v>113</v>
      </c>
      <c r="B115" s="28">
        <v>1504</v>
      </c>
      <c r="C115" s="84">
        <v>15</v>
      </c>
      <c r="D115" s="21" t="s">
        <v>18</v>
      </c>
      <c r="E115" s="29">
        <v>411</v>
      </c>
      <c r="F115" s="29">
        <v>0</v>
      </c>
      <c r="G115" s="29">
        <f t="shared" si="8"/>
        <v>411</v>
      </c>
      <c r="H115" s="21">
        <f t="shared" si="9"/>
        <v>452.1</v>
      </c>
      <c r="I115" s="100">
        <f t="shared" si="19"/>
        <v>15300</v>
      </c>
      <c r="J115" s="101">
        <f t="shared" si="10"/>
        <v>6288300</v>
      </c>
      <c r="K115" s="102">
        <f t="shared" si="11"/>
        <v>6665598</v>
      </c>
      <c r="L115" s="103">
        <f t="shared" si="12"/>
        <v>14000</v>
      </c>
      <c r="M115" s="104">
        <f t="shared" si="13"/>
        <v>1175460</v>
      </c>
    </row>
    <row r="116" spans="1:13" x14ac:dyDescent="0.25">
      <c r="A116" s="22">
        <v>114</v>
      </c>
      <c r="B116" s="28">
        <v>1505</v>
      </c>
      <c r="C116" s="84">
        <v>15</v>
      </c>
      <c r="D116" s="21" t="s">
        <v>13</v>
      </c>
      <c r="E116" s="29">
        <v>644</v>
      </c>
      <c r="F116" s="29">
        <v>34</v>
      </c>
      <c r="G116" s="29">
        <f t="shared" si="8"/>
        <v>678</v>
      </c>
      <c r="H116" s="21">
        <f t="shared" si="9"/>
        <v>745.80000000000007</v>
      </c>
      <c r="I116" s="100">
        <f>I115</f>
        <v>15300</v>
      </c>
      <c r="J116" s="101">
        <f t="shared" si="10"/>
        <v>10373400</v>
      </c>
      <c r="K116" s="102">
        <f t="shared" si="11"/>
        <v>10995804</v>
      </c>
      <c r="L116" s="103">
        <f t="shared" si="12"/>
        <v>23000</v>
      </c>
      <c r="M116" s="104">
        <f t="shared" si="13"/>
        <v>1939080.0000000002</v>
      </c>
    </row>
    <row r="117" spans="1:13" x14ac:dyDescent="0.25">
      <c r="A117" s="22">
        <v>115</v>
      </c>
      <c r="B117" s="28">
        <v>1506</v>
      </c>
      <c r="C117" s="84">
        <v>15</v>
      </c>
      <c r="D117" s="21" t="s">
        <v>13</v>
      </c>
      <c r="E117" s="29">
        <v>644</v>
      </c>
      <c r="F117" s="29">
        <v>34</v>
      </c>
      <c r="G117" s="29">
        <f t="shared" si="8"/>
        <v>678</v>
      </c>
      <c r="H117" s="21">
        <f t="shared" si="9"/>
        <v>745.80000000000007</v>
      </c>
      <c r="I117" s="100">
        <f t="shared" si="19"/>
        <v>15300</v>
      </c>
      <c r="J117" s="101">
        <f t="shared" si="10"/>
        <v>10373400</v>
      </c>
      <c r="K117" s="102">
        <f t="shared" si="11"/>
        <v>10995804</v>
      </c>
      <c r="L117" s="103">
        <f t="shared" si="12"/>
        <v>23000</v>
      </c>
      <c r="M117" s="104">
        <f t="shared" si="13"/>
        <v>1939080.0000000002</v>
      </c>
    </row>
    <row r="118" spans="1:13" x14ac:dyDescent="0.25">
      <c r="A118" s="22">
        <v>116</v>
      </c>
      <c r="B118" s="28">
        <v>1507</v>
      </c>
      <c r="C118" s="84">
        <v>15</v>
      </c>
      <c r="D118" s="21" t="s">
        <v>13</v>
      </c>
      <c r="E118" s="29">
        <v>638</v>
      </c>
      <c r="F118" s="29">
        <v>34</v>
      </c>
      <c r="G118" s="29">
        <f t="shared" si="8"/>
        <v>672</v>
      </c>
      <c r="H118" s="21">
        <f t="shared" si="9"/>
        <v>739.2</v>
      </c>
      <c r="I118" s="100">
        <f t="shared" si="19"/>
        <v>15300</v>
      </c>
      <c r="J118" s="101">
        <f t="shared" si="10"/>
        <v>10281600</v>
      </c>
      <c r="K118" s="102">
        <f t="shared" si="11"/>
        <v>10898496</v>
      </c>
      <c r="L118" s="103">
        <f t="shared" si="12"/>
        <v>22500</v>
      </c>
      <c r="M118" s="104">
        <f t="shared" si="13"/>
        <v>1921920.0000000002</v>
      </c>
    </row>
    <row r="119" spans="1:13" x14ac:dyDescent="0.25">
      <c r="A119" s="22">
        <v>117</v>
      </c>
      <c r="B119" s="28">
        <v>1508</v>
      </c>
      <c r="C119" s="84">
        <v>15</v>
      </c>
      <c r="D119" s="21" t="s">
        <v>13</v>
      </c>
      <c r="E119" s="29">
        <v>638</v>
      </c>
      <c r="F119" s="29">
        <v>34</v>
      </c>
      <c r="G119" s="29">
        <f t="shared" si="8"/>
        <v>672</v>
      </c>
      <c r="H119" s="21">
        <f t="shared" si="9"/>
        <v>739.2</v>
      </c>
      <c r="I119" s="100">
        <f t="shared" si="19"/>
        <v>15300</v>
      </c>
      <c r="J119" s="101">
        <f t="shared" si="10"/>
        <v>10281600</v>
      </c>
      <c r="K119" s="102">
        <f t="shared" si="11"/>
        <v>10898496</v>
      </c>
      <c r="L119" s="103">
        <f t="shared" si="12"/>
        <v>22500</v>
      </c>
      <c r="M119" s="104">
        <f t="shared" si="13"/>
        <v>1921920.0000000002</v>
      </c>
    </row>
    <row r="120" spans="1:13" x14ac:dyDescent="0.25">
      <c r="A120" s="22">
        <v>118</v>
      </c>
      <c r="B120" s="28">
        <v>1601</v>
      </c>
      <c r="C120" s="84">
        <v>16</v>
      </c>
      <c r="D120" s="21" t="s">
        <v>13</v>
      </c>
      <c r="E120" s="29">
        <v>575</v>
      </c>
      <c r="F120" s="29">
        <v>0</v>
      </c>
      <c r="G120" s="29">
        <f t="shared" si="8"/>
        <v>575</v>
      </c>
      <c r="H120" s="21">
        <f t="shared" si="9"/>
        <v>632.5</v>
      </c>
      <c r="I120" s="100">
        <f>I119+150</f>
        <v>15450</v>
      </c>
      <c r="J120" s="101">
        <f t="shared" si="10"/>
        <v>8883750</v>
      </c>
      <c r="K120" s="102">
        <f t="shared" si="11"/>
        <v>9416775</v>
      </c>
      <c r="L120" s="103">
        <f t="shared" si="12"/>
        <v>19500</v>
      </c>
      <c r="M120" s="104">
        <f t="shared" si="13"/>
        <v>1644500</v>
      </c>
    </row>
    <row r="121" spans="1:13" x14ac:dyDescent="0.25">
      <c r="A121" s="22">
        <v>119</v>
      </c>
      <c r="B121" s="28">
        <v>1603</v>
      </c>
      <c r="C121" s="84">
        <v>16</v>
      </c>
      <c r="D121" s="21" t="s">
        <v>18</v>
      </c>
      <c r="E121" s="29">
        <v>411</v>
      </c>
      <c r="F121" s="29">
        <v>0</v>
      </c>
      <c r="G121" s="29">
        <f t="shared" si="8"/>
        <v>411</v>
      </c>
      <c r="H121" s="21">
        <f t="shared" si="9"/>
        <v>452.1</v>
      </c>
      <c r="I121" s="100">
        <f t="shared" ref="I121:I127" si="20">I120</f>
        <v>15450</v>
      </c>
      <c r="J121" s="101">
        <f t="shared" si="10"/>
        <v>6349950</v>
      </c>
      <c r="K121" s="102">
        <f t="shared" si="11"/>
        <v>6730947</v>
      </c>
      <c r="L121" s="103">
        <f t="shared" si="12"/>
        <v>14000</v>
      </c>
      <c r="M121" s="104">
        <f t="shared" si="13"/>
        <v>1175460</v>
      </c>
    </row>
    <row r="122" spans="1:13" x14ac:dyDescent="0.25">
      <c r="A122" s="22">
        <v>120</v>
      </c>
      <c r="B122" s="28">
        <v>1604</v>
      </c>
      <c r="C122" s="84">
        <v>16</v>
      </c>
      <c r="D122" s="21" t="s">
        <v>18</v>
      </c>
      <c r="E122" s="29">
        <v>411</v>
      </c>
      <c r="F122" s="29">
        <v>0</v>
      </c>
      <c r="G122" s="29">
        <f t="shared" si="8"/>
        <v>411</v>
      </c>
      <c r="H122" s="21">
        <f t="shared" si="9"/>
        <v>452.1</v>
      </c>
      <c r="I122" s="100">
        <f t="shared" si="20"/>
        <v>15450</v>
      </c>
      <c r="J122" s="101">
        <f t="shared" si="10"/>
        <v>6349950</v>
      </c>
      <c r="K122" s="102">
        <f t="shared" si="11"/>
        <v>6730947</v>
      </c>
      <c r="L122" s="103">
        <f t="shared" si="12"/>
        <v>14000</v>
      </c>
      <c r="M122" s="104">
        <f t="shared" si="13"/>
        <v>1175460</v>
      </c>
    </row>
    <row r="123" spans="1:13" x14ac:dyDescent="0.25">
      <c r="A123" s="22">
        <v>121</v>
      </c>
      <c r="B123" s="28">
        <v>1605</v>
      </c>
      <c r="C123" s="84">
        <v>16</v>
      </c>
      <c r="D123" s="21" t="s">
        <v>13</v>
      </c>
      <c r="E123" s="29">
        <v>644</v>
      </c>
      <c r="F123" s="29">
        <v>34</v>
      </c>
      <c r="G123" s="29">
        <f t="shared" si="8"/>
        <v>678</v>
      </c>
      <c r="H123" s="21">
        <f t="shared" si="9"/>
        <v>745.80000000000007</v>
      </c>
      <c r="I123" s="100">
        <f t="shared" si="20"/>
        <v>15450</v>
      </c>
      <c r="J123" s="101">
        <f t="shared" si="10"/>
        <v>10475100</v>
      </c>
      <c r="K123" s="102">
        <f t="shared" si="11"/>
        <v>11103606</v>
      </c>
      <c r="L123" s="103">
        <f t="shared" si="12"/>
        <v>23000</v>
      </c>
      <c r="M123" s="104">
        <f t="shared" si="13"/>
        <v>1939080.0000000002</v>
      </c>
    </row>
    <row r="124" spans="1:13" x14ac:dyDescent="0.25">
      <c r="A124" s="22">
        <v>122</v>
      </c>
      <c r="B124" s="28">
        <v>1606</v>
      </c>
      <c r="C124" s="84">
        <v>16</v>
      </c>
      <c r="D124" s="21" t="s">
        <v>13</v>
      </c>
      <c r="E124" s="29">
        <v>644</v>
      </c>
      <c r="F124" s="29">
        <v>34</v>
      </c>
      <c r="G124" s="29">
        <f t="shared" si="8"/>
        <v>678</v>
      </c>
      <c r="H124" s="21">
        <f t="shared" si="9"/>
        <v>745.80000000000007</v>
      </c>
      <c r="I124" s="100">
        <f>I123</f>
        <v>15450</v>
      </c>
      <c r="J124" s="101">
        <f t="shared" si="10"/>
        <v>10475100</v>
      </c>
      <c r="K124" s="102">
        <f t="shared" si="11"/>
        <v>11103606</v>
      </c>
      <c r="L124" s="103">
        <f t="shared" si="12"/>
        <v>23000</v>
      </c>
      <c r="M124" s="104">
        <f t="shared" si="13"/>
        <v>1939080.0000000002</v>
      </c>
    </row>
    <row r="125" spans="1:13" x14ac:dyDescent="0.25">
      <c r="A125" s="22">
        <v>123</v>
      </c>
      <c r="B125" s="28">
        <v>1607</v>
      </c>
      <c r="C125" s="84">
        <v>16</v>
      </c>
      <c r="D125" s="21" t="s">
        <v>13</v>
      </c>
      <c r="E125" s="29">
        <v>638</v>
      </c>
      <c r="F125" s="29">
        <v>34</v>
      </c>
      <c r="G125" s="29">
        <f t="shared" si="8"/>
        <v>672</v>
      </c>
      <c r="H125" s="21">
        <f t="shared" si="9"/>
        <v>739.2</v>
      </c>
      <c r="I125" s="100">
        <f t="shared" si="20"/>
        <v>15450</v>
      </c>
      <c r="J125" s="101">
        <f t="shared" si="10"/>
        <v>10382400</v>
      </c>
      <c r="K125" s="102">
        <f t="shared" si="11"/>
        <v>11005344</v>
      </c>
      <c r="L125" s="103">
        <f t="shared" si="12"/>
        <v>23000</v>
      </c>
      <c r="M125" s="104">
        <f t="shared" si="13"/>
        <v>1921920.0000000002</v>
      </c>
    </row>
    <row r="126" spans="1:13" x14ac:dyDescent="0.25">
      <c r="A126" s="22">
        <v>124</v>
      </c>
      <c r="B126" s="28">
        <v>1608</v>
      </c>
      <c r="C126" s="84">
        <v>16</v>
      </c>
      <c r="D126" s="21" t="s">
        <v>13</v>
      </c>
      <c r="E126" s="29">
        <v>638</v>
      </c>
      <c r="F126" s="29">
        <v>34</v>
      </c>
      <c r="G126" s="29">
        <f t="shared" si="8"/>
        <v>672</v>
      </c>
      <c r="H126" s="21">
        <f t="shared" si="9"/>
        <v>739.2</v>
      </c>
      <c r="I126" s="100">
        <f t="shared" si="20"/>
        <v>15450</v>
      </c>
      <c r="J126" s="101">
        <f t="shared" si="10"/>
        <v>10382400</v>
      </c>
      <c r="K126" s="102">
        <f t="shared" si="11"/>
        <v>11005344</v>
      </c>
      <c r="L126" s="103">
        <f t="shared" si="12"/>
        <v>23000</v>
      </c>
      <c r="M126" s="104">
        <f t="shared" si="13"/>
        <v>1921920.0000000002</v>
      </c>
    </row>
    <row r="127" spans="1:13" x14ac:dyDescent="0.25">
      <c r="A127" s="22">
        <v>125</v>
      </c>
      <c r="B127" s="28">
        <v>1701</v>
      </c>
      <c r="C127" s="84">
        <v>17</v>
      </c>
      <c r="D127" s="21" t="s">
        <v>13</v>
      </c>
      <c r="E127" s="29">
        <v>575</v>
      </c>
      <c r="F127" s="29">
        <v>0</v>
      </c>
      <c r="G127" s="29">
        <f t="shared" si="8"/>
        <v>575</v>
      </c>
      <c r="H127" s="21">
        <f t="shared" si="9"/>
        <v>632.5</v>
      </c>
      <c r="I127" s="100">
        <f>I126</f>
        <v>15450</v>
      </c>
      <c r="J127" s="101">
        <f t="shared" si="10"/>
        <v>8883750</v>
      </c>
      <c r="K127" s="102">
        <f t="shared" si="11"/>
        <v>9416775</v>
      </c>
      <c r="L127" s="103">
        <f t="shared" si="12"/>
        <v>19500</v>
      </c>
      <c r="M127" s="104">
        <f t="shared" si="13"/>
        <v>1644500</v>
      </c>
    </row>
    <row r="128" spans="1:13" x14ac:dyDescent="0.25">
      <c r="A128" s="22">
        <v>126</v>
      </c>
      <c r="B128" s="28">
        <v>1702</v>
      </c>
      <c r="C128" s="84">
        <v>17</v>
      </c>
      <c r="D128" s="21" t="s">
        <v>13</v>
      </c>
      <c r="E128" s="29">
        <v>575</v>
      </c>
      <c r="F128" s="29">
        <v>0</v>
      </c>
      <c r="G128" s="29">
        <f t="shared" si="8"/>
        <v>575</v>
      </c>
      <c r="H128" s="21">
        <f t="shared" si="9"/>
        <v>632.5</v>
      </c>
      <c r="I128" s="100">
        <f t="shared" ref="I128:I134" si="21">I127</f>
        <v>15450</v>
      </c>
      <c r="J128" s="101">
        <f t="shared" si="10"/>
        <v>8883750</v>
      </c>
      <c r="K128" s="102">
        <f t="shared" si="11"/>
        <v>9416775</v>
      </c>
      <c r="L128" s="103">
        <f t="shared" si="12"/>
        <v>19500</v>
      </c>
      <c r="M128" s="104">
        <f t="shared" si="13"/>
        <v>1644500</v>
      </c>
    </row>
    <row r="129" spans="1:13" x14ac:dyDescent="0.25">
      <c r="A129" s="22">
        <v>127</v>
      </c>
      <c r="B129" s="28">
        <v>1703</v>
      </c>
      <c r="C129" s="84">
        <v>17</v>
      </c>
      <c r="D129" s="21" t="s">
        <v>18</v>
      </c>
      <c r="E129" s="29">
        <v>411</v>
      </c>
      <c r="F129" s="29">
        <v>0</v>
      </c>
      <c r="G129" s="29">
        <f t="shared" si="8"/>
        <v>411</v>
      </c>
      <c r="H129" s="21">
        <f t="shared" si="9"/>
        <v>452.1</v>
      </c>
      <c r="I129" s="100">
        <f t="shared" si="21"/>
        <v>15450</v>
      </c>
      <c r="J129" s="101">
        <f t="shared" si="10"/>
        <v>6349950</v>
      </c>
      <c r="K129" s="102">
        <f t="shared" si="11"/>
        <v>6730947</v>
      </c>
      <c r="L129" s="103">
        <f t="shared" si="12"/>
        <v>14000</v>
      </c>
      <c r="M129" s="104">
        <f t="shared" si="13"/>
        <v>1175460</v>
      </c>
    </row>
    <row r="130" spans="1:13" x14ac:dyDescent="0.25">
      <c r="A130" s="22">
        <v>128</v>
      </c>
      <c r="B130" s="28">
        <v>1704</v>
      </c>
      <c r="C130" s="84">
        <v>17</v>
      </c>
      <c r="D130" s="21" t="s">
        <v>18</v>
      </c>
      <c r="E130" s="29">
        <v>411</v>
      </c>
      <c r="F130" s="29">
        <v>0</v>
      </c>
      <c r="G130" s="29">
        <f t="shared" si="8"/>
        <v>411</v>
      </c>
      <c r="H130" s="21">
        <f t="shared" si="9"/>
        <v>452.1</v>
      </c>
      <c r="I130" s="100">
        <f t="shared" si="21"/>
        <v>15450</v>
      </c>
      <c r="J130" s="101">
        <f t="shared" si="10"/>
        <v>6349950</v>
      </c>
      <c r="K130" s="102">
        <f t="shared" si="11"/>
        <v>6730947</v>
      </c>
      <c r="L130" s="103">
        <f t="shared" si="12"/>
        <v>14000</v>
      </c>
      <c r="M130" s="104">
        <f t="shared" si="13"/>
        <v>1175460</v>
      </c>
    </row>
    <row r="131" spans="1:13" x14ac:dyDescent="0.25">
      <c r="A131" s="22">
        <v>129</v>
      </c>
      <c r="B131" s="28">
        <v>1705</v>
      </c>
      <c r="C131" s="84">
        <v>17</v>
      </c>
      <c r="D131" s="21" t="s">
        <v>13</v>
      </c>
      <c r="E131" s="29">
        <v>644</v>
      </c>
      <c r="F131" s="29">
        <v>34</v>
      </c>
      <c r="G131" s="29">
        <f t="shared" si="8"/>
        <v>678</v>
      </c>
      <c r="H131" s="21">
        <f t="shared" si="9"/>
        <v>745.80000000000007</v>
      </c>
      <c r="I131" s="100">
        <f>I130</f>
        <v>15450</v>
      </c>
      <c r="J131" s="101">
        <f t="shared" si="10"/>
        <v>10475100</v>
      </c>
      <c r="K131" s="102">
        <f t="shared" si="11"/>
        <v>11103606</v>
      </c>
      <c r="L131" s="103">
        <f t="shared" si="12"/>
        <v>23000</v>
      </c>
      <c r="M131" s="104">
        <f t="shared" si="13"/>
        <v>1939080.0000000002</v>
      </c>
    </row>
    <row r="132" spans="1:13" x14ac:dyDescent="0.25">
      <c r="A132" s="22">
        <v>130</v>
      </c>
      <c r="B132" s="28">
        <v>1706</v>
      </c>
      <c r="C132" s="84">
        <v>17</v>
      </c>
      <c r="D132" s="21" t="s">
        <v>13</v>
      </c>
      <c r="E132" s="29">
        <v>644</v>
      </c>
      <c r="F132" s="29">
        <v>34</v>
      </c>
      <c r="G132" s="29">
        <f t="shared" ref="G132:G195" si="22">E132+F132</f>
        <v>678</v>
      </c>
      <c r="H132" s="21">
        <f t="shared" ref="H132:H195" si="23">G132*1.1</f>
        <v>745.80000000000007</v>
      </c>
      <c r="I132" s="100">
        <f t="shared" si="21"/>
        <v>15450</v>
      </c>
      <c r="J132" s="101">
        <f t="shared" ref="J132:J195" si="24">G132*I132</f>
        <v>10475100</v>
      </c>
      <c r="K132" s="102">
        <f t="shared" ref="K132:K195" si="25">ROUND(J132*1.06,0)</f>
        <v>11103606</v>
      </c>
      <c r="L132" s="103">
        <f t="shared" ref="L132:L195" si="26">MROUND((K132*0.025/12),500)</f>
        <v>23000</v>
      </c>
      <c r="M132" s="104">
        <f t="shared" ref="M132:M195" si="27">H132*2600</f>
        <v>1939080.0000000002</v>
      </c>
    </row>
    <row r="133" spans="1:13" x14ac:dyDescent="0.25">
      <c r="A133" s="22">
        <v>131</v>
      </c>
      <c r="B133" s="28">
        <v>1707</v>
      </c>
      <c r="C133" s="84">
        <v>17</v>
      </c>
      <c r="D133" s="21" t="s">
        <v>13</v>
      </c>
      <c r="E133" s="29">
        <v>638</v>
      </c>
      <c r="F133" s="29">
        <v>34</v>
      </c>
      <c r="G133" s="29">
        <f t="shared" si="22"/>
        <v>672</v>
      </c>
      <c r="H133" s="21">
        <f t="shared" si="23"/>
        <v>739.2</v>
      </c>
      <c r="I133" s="100">
        <f t="shared" si="21"/>
        <v>15450</v>
      </c>
      <c r="J133" s="101">
        <f t="shared" si="24"/>
        <v>10382400</v>
      </c>
      <c r="K133" s="102">
        <f t="shared" si="25"/>
        <v>11005344</v>
      </c>
      <c r="L133" s="103">
        <f t="shared" si="26"/>
        <v>23000</v>
      </c>
      <c r="M133" s="104">
        <f t="shared" si="27"/>
        <v>1921920.0000000002</v>
      </c>
    </row>
    <row r="134" spans="1:13" x14ac:dyDescent="0.25">
      <c r="A134" s="22">
        <v>132</v>
      </c>
      <c r="B134" s="28">
        <v>1708</v>
      </c>
      <c r="C134" s="84">
        <v>17</v>
      </c>
      <c r="D134" s="21" t="s">
        <v>13</v>
      </c>
      <c r="E134" s="29">
        <v>638</v>
      </c>
      <c r="F134" s="29">
        <v>34</v>
      </c>
      <c r="G134" s="29">
        <f t="shared" si="22"/>
        <v>672</v>
      </c>
      <c r="H134" s="21">
        <f t="shared" si="23"/>
        <v>739.2</v>
      </c>
      <c r="I134" s="100">
        <f t="shared" si="21"/>
        <v>15450</v>
      </c>
      <c r="J134" s="101">
        <f t="shared" si="24"/>
        <v>10382400</v>
      </c>
      <c r="K134" s="102">
        <f t="shared" si="25"/>
        <v>11005344</v>
      </c>
      <c r="L134" s="103">
        <f t="shared" si="26"/>
        <v>23000</v>
      </c>
      <c r="M134" s="104">
        <f t="shared" si="27"/>
        <v>1921920.0000000002</v>
      </c>
    </row>
    <row r="135" spans="1:13" x14ac:dyDescent="0.25">
      <c r="A135" s="22">
        <v>133</v>
      </c>
      <c r="B135" s="28">
        <v>1801</v>
      </c>
      <c r="C135" s="84">
        <v>18</v>
      </c>
      <c r="D135" s="21" t="s">
        <v>13</v>
      </c>
      <c r="E135" s="29">
        <v>575</v>
      </c>
      <c r="F135" s="29">
        <v>0</v>
      </c>
      <c r="G135" s="29">
        <f t="shared" si="22"/>
        <v>575</v>
      </c>
      <c r="H135" s="21">
        <f t="shared" si="23"/>
        <v>632.5</v>
      </c>
      <c r="I135" s="100">
        <f>I134</f>
        <v>15450</v>
      </c>
      <c r="J135" s="101">
        <f t="shared" si="24"/>
        <v>8883750</v>
      </c>
      <c r="K135" s="102">
        <f t="shared" si="25"/>
        <v>9416775</v>
      </c>
      <c r="L135" s="103">
        <f t="shared" si="26"/>
        <v>19500</v>
      </c>
      <c r="M135" s="104">
        <f t="shared" si="27"/>
        <v>1644500</v>
      </c>
    </row>
    <row r="136" spans="1:13" x14ac:dyDescent="0.25">
      <c r="A136" s="22">
        <v>134</v>
      </c>
      <c r="B136" s="28">
        <v>1802</v>
      </c>
      <c r="C136" s="84">
        <v>18</v>
      </c>
      <c r="D136" s="21" t="s">
        <v>13</v>
      </c>
      <c r="E136" s="29">
        <v>575</v>
      </c>
      <c r="F136" s="29">
        <v>0</v>
      </c>
      <c r="G136" s="29">
        <f t="shared" si="22"/>
        <v>575</v>
      </c>
      <c r="H136" s="21">
        <f t="shared" si="23"/>
        <v>632.5</v>
      </c>
      <c r="I136" s="100">
        <f t="shared" ref="I136:I142" si="28">I135</f>
        <v>15450</v>
      </c>
      <c r="J136" s="101">
        <f t="shared" si="24"/>
        <v>8883750</v>
      </c>
      <c r="K136" s="102">
        <f t="shared" si="25"/>
        <v>9416775</v>
      </c>
      <c r="L136" s="103">
        <f t="shared" si="26"/>
        <v>19500</v>
      </c>
      <c r="M136" s="104">
        <f t="shared" si="27"/>
        <v>1644500</v>
      </c>
    </row>
    <row r="137" spans="1:13" x14ac:dyDescent="0.25">
      <c r="A137" s="22">
        <v>135</v>
      </c>
      <c r="B137" s="28">
        <v>1803</v>
      </c>
      <c r="C137" s="84">
        <v>18</v>
      </c>
      <c r="D137" s="21" t="s">
        <v>18</v>
      </c>
      <c r="E137" s="29">
        <v>411</v>
      </c>
      <c r="F137" s="29">
        <v>0</v>
      </c>
      <c r="G137" s="29">
        <f t="shared" si="22"/>
        <v>411</v>
      </c>
      <c r="H137" s="21">
        <f t="shared" si="23"/>
        <v>452.1</v>
      </c>
      <c r="I137" s="100">
        <f t="shared" si="28"/>
        <v>15450</v>
      </c>
      <c r="J137" s="101">
        <f t="shared" si="24"/>
        <v>6349950</v>
      </c>
      <c r="K137" s="102">
        <f t="shared" si="25"/>
        <v>6730947</v>
      </c>
      <c r="L137" s="103">
        <f t="shared" si="26"/>
        <v>14000</v>
      </c>
      <c r="M137" s="104">
        <f t="shared" si="27"/>
        <v>1175460</v>
      </c>
    </row>
    <row r="138" spans="1:13" x14ac:dyDescent="0.25">
      <c r="A138" s="22">
        <v>136</v>
      </c>
      <c r="B138" s="28">
        <v>1804</v>
      </c>
      <c r="C138" s="84">
        <v>18</v>
      </c>
      <c r="D138" s="21" t="s">
        <v>18</v>
      </c>
      <c r="E138" s="29">
        <v>411</v>
      </c>
      <c r="F138" s="29">
        <v>0</v>
      </c>
      <c r="G138" s="29">
        <f t="shared" si="22"/>
        <v>411</v>
      </c>
      <c r="H138" s="21">
        <f t="shared" si="23"/>
        <v>452.1</v>
      </c>
      <c r="I138" s="100">
        <f t="shared" si="28"/>
        <v>15450</v>
      </c>
      <c r="J138" s="101">
        <f t="shared" si="24"/>
        <v>6349950</v>
      </c>
      <c r="K138" s="102">
        <f t="shared" si="25"/>
        <v>6730947</v>
      </c>
      <c r="L138" s="103">
        <f t="shared" si="26"/>
        <v>14000</v>
      </c>
      <c r="M138" s="104">
        <f t="shared" si="27"/>
        <v>1175460</v>
      </c>
    </row>
    <row r="139" spans="1:13" x14ac:dyDescent="0.25">
      <c r="A139" s="22">
        <v>137</v>
      </c>
      <c r="B139" s="28">
        <v>1805</v>
      </c>
      <c r="C139" s="84">
        <v>18</v>
      </c>
      <c r="D139" s="21" t="s">
        <v>13</v>
      </c>
      <c r="E139" s="29">
        <v>644</v>
      </c>
      <c r="F139" s="29">
        <v>34</v>
      </c>
      <c r="G139" s="29">
        <f t="shared" si="22"/>
        <v>678</v>
      </c>
      <c r="H139" s="21">
        <f t="shared" si="23"/>
        <v>745.80000000000007</v>
      </c>
      <c r="I139" s="100">
        <f>I138</f>
        <v>15450</v>
      </c>
      <c r="J139" s="101">
        <f t="shared" si="24"/>
        <v>10475100</v>
      </c>
      <c r="K139" s="102">
        <f t="shared" si="25"/>
        <v>11103606</v>
      </c>
      <c r="L139" s="103">
        <f t="shared" si="26"/>
        <v>23000</v>
      </c>
      <c r="M139" s="104">
        <f t="shared" si="27"/>
        <v>1939080.0000000002</v>
      </c>
    </row>
    <row r="140" spans="1:13" x14ac:dyDescent="0.25">
      <c r="A140" s="22">
        <v>138</v>
      </c>
      <c r="B140" s="28">
        <v>1806</v>
      </c>
      <c r="C140" s="84">
        <v>18</v>
      </c>
      <c r="D140" s="21" t="s">
        <v>13</v>
      </c>
      <c r="E140" s="29">
        <v>644</v>
      </c>
      <c r="F140" s="29">
        <v>34</v>
      </c>
      <c r="G140" s="29">
        <f t="shared" si="22"/>
        <v>678</v>
      </c>
      <c r="H140" s="21">
        <f t="shared" si="23"/>
        <v>745.80000000000007</v>
      </c>
      <c r="I140" s="100">
        <f t="shared" si="28"/>
        <v>15450</v>
      </c>
      <c r="J140" s="101">
        <f t="shared" si="24"/>
        <v>10475100</v>
      </c>
      <c r="K140" s="102">
        <f t="shared" si="25"/>
        <v>11103606</v>
      </c>
      <c r="L140" s="103">
        <f t="shared" si="26"/>
        <v>23000</v>
      </c>
      <c r="M140" s="104">
        <f t="shared" si="27"/>
        <v>1939080.0000000002</v>
      </c>
    </row>
    <row r="141" spans="1:13" x14ac:dyDescent="0.25">
      <c r="A141" s="22">
        <v>139</v>
      </c>
      <c r="B141" s="28">
        <v>1807</v>
      </c>
      <c r="C141" s="84">
        <v>18</v>
      </c>
      <c r="D141" s="21" t="s">
        <v>13</v>
      </c>
      <c r="E141" s="29">
        <v>638</v>
      </c>
      <c r="F141" s="29">
        <v>34</v>
      </c>
      <c r="G141" s="29">
        <f t="shared" si="22"/>
        <v>672</v>
      </c>
      <c r="H141" s="21">
        <f t="shared" si="23"/>
        <v>739.2</v>
      </c>
      <c r="I141" s="100">
        <f t="shared" si="28"/>
        <v>15450</v>
      </c>
      <c r="J141" s="101">
        <f t="shared" si="24"/>
        <v>10382400</v>
      </c>
      <c r="K141" s="102">
        <f t="shared" si="25"/>
        <v>11005344</v>
      </c>
      <c r="L141" s="103">
        <f t="shared" si="26"/>
        <v>23000</v>
      </c>
      <c r="M141" s="104">
        <f t="shared" si="27"/>
        <v>1921920.0000000002</v>
      </c>
    </row>
    <row r="142" spans="1:13" x14ac:dyDescent="0.25">
      <c r="A142" s="22">
        <v>140</v>
      </c>
      <c r="B142" s="28">
        <v>1808</v>
      </c>
      <c r="C142" s="84">
        <v>18</v>
      </c>
      <c r="D142" s="21" t="s">
        <v>13</v>
      </c>
      <c r="E142" s="29">
        <v>638</v>
      </c>
      <c r="F142" s="29">
        <v>34</v>
      </c>
      <c r="G142" s="29">
        <f t="shared" si="22"/>
        <v>672</v>
      </c>
      <c r="H142" s="21">
        <f t="shared" si="23"/>
        <v>739.2</v>
      </c>
      <c r="I142" s="100">
        <f t="shared" si="28"/>
        <v>15450</v>
      </c>
      <c r="J142" s="101">
        <f t="shared" si="24"/>
        <v>10382400</v>
      </c>
      <c r="K142" s="102">
        <f t="shared" si="25"/>
        <v>11005344</v>
      </c>
      <c r="L142" s="103">
        <f t="shared" si="26"/>
        <v>23000</v>
      </c>
      <c r="M142" s="104">
        <f t="shared" si="27"/>
        <v>1921920.0000000002</v>
      </c>
    </row>
    <row r="143" spans="1:13" x14ac:dyDescent="0.25">
      <c r="A143" s="22">
        <v>141</v>
      </c>
      <c r="B143" s="28">
        <v>1901</v>
      </c>
      <c r="C143" s="84">
        <v>19</v>
      </c>
      <c r="D143" s="21" t="s">
        <v>13</v>
      </c>
      <c r="E143" s="29">
        <v>575</v>
      </c>
      <c r="F143" s="29">
        <v>0</v>
      </c>
      <c r="G143" s="29">
        <f t="shared" si="22"/>
        <v>575</v>
      </c>
      <c r="H143" s="21">
        <f t="shared" si="23"/>
        <v>632.5</v>
      </c>
      <c r="I143" s="100">
        <f>I142</f>
        <v>15450</v>
      </c>
      <c r="J143" s="101">
        <f t="shared" si="24"/>
        <v>8883750</v>
      </c>
      <c r="K143" s="102">
        <f t="shared" si="25"/>
        <v>9416775</v>
      </c>
      <c r="L143" s="103">
        <f t="shared" si="26"/>
        <v>19500</v>
      </c>
      <c r="M143" s="104">
        <f t="shared" si="27"/>
        <v>1644500</v>
      </c>
    </row>
    <row r="144" spans="1:13" x14ac:dyDescent="0.25">
      <c r="A144" s="22">
        <v>142</v>
      </c>
      <c r="B144" s="28">
        <v>1902</v>
      </c>
      <c r="C144" s="84">
        <v>19</v>
      </c>
      <c r="D144" s="21" t="s">
        <v>13</v>
      </c>
      <c r="E144" s="29">
        <v>575</v>
      </c>
      <c r="F144" s="29">
        <v>0</v>
      </c>
      <c r="G144" s="29">
        <f t="shared" si="22"/>
        <v>575</v>
      </c>
      <c r="H144" s="21">
        <f t="shared" si="23"/>
        <v>632.5</v>
      </c>
      <c r="I144" s="100">
        <f t="shared" ref="I144:I150" si="29">I143</f>
        <v>15450</v>
      </c>
      <c r="J144" s="101">
        <f t="shared" si="24"/>
        <v>8883750</v>
      </c>
      <c r="K144" s="102">
        <f t="shared" si="25"/>
        <v>9416775</v>
      </c>
      <c r="L144" s="103">
        <f t="shared" si="26"/>
        <v>19500</v>
      </c>
      <c r="M144" s="104">
        <f t="shared" si="27"/>
        <v>1644500</v>
      </c>
    </row>
    <row r="145" spans="1:13" x14ac:dyDescent="0.25">
      <c r="A145" s="22">
        <v>143</v>
      </c>
      <c r="B145" s="28">
        <v>1903</v>
      </c>
      <c r="C145" s="84">
        <v>19</v>
      </c>
      <c r="D145" s="21" t="s">
        <v>18</v>
      </c>
      <c r="E145" s="29">
        <v>411</v>
      </c>
      <c r="F145" s="29">
        <v>0</v>
      </c>
      <c r="G145" s="29">
        <f t="shared" si="22"/>
        <v>411</v>
      </c>
      <c r="H145" s="21">
        <f t="shared" si="23"/>
        <v>452.1</v>
      </c>
      <c r="I145" s="100">
        <f t="shared" si="29"/>
        <v>15450</v>
      </c>
      <c r="J145" s="101">
        <f t="shared" si="24"/>
        <v>6349950</v>
      </c>
      <c r="K145" s="102">
        <f t="shared" si="25"/>
        <v>6730947</v>
      </c>
      <c r="L145" s="103">
        <f t="shared" si="26"/>
        <v>14000</v>
      </c>
      <c r="M145" s="104">
        <f t="shared" si="27"/>
        <v>1175460</v>
      </c>
    </row>
    <row r="146" spans="1:13" x14ac:dyDescent="0.25">
      <c r="A146" s="22">
        <v>144</v>
      </c>
      <c r="B146" s="28">
        <v>1904</v>
      </c>
      <c r="C146" s="84">
        <v>19</v>
      </c>
      <c r="D146" s="21" t="s">
        <v>18</v>
      </c>
      <c r="E146" s="29">
        <v>411</v>
      </c>
      <c r="F146" s="29">
        <v>0</v>
      </c>
      <c r="G146" s="29">
        <f t="shared" si="22"/>
        <v>411</v>
      </c>
      <c r="H146" s="21">
        <f t="shared" si="23"/>
        <v>452.1</v>
      </c>
      <c r="I146" s="100">
        <f t="shared" si="29"/>
        <v>15450</v>
      </c>
      <c r="J146" s="101">
        <f t="shared" si="24"/>
        <v>6349950</v>
      </c>
      <c r="K146" s="102">
        <f t="shared" si="25"/>
        <v>6730947</v>
      </c>
      <c r="L146" s="103">
        <f t="shared" si="26"/>
        <v>14000</v>
      </c>
      <c r="M146" s="104">
        <f t="shared" si="27"/>
        <v>1175460</v>
      </c>
    </row>
    <row r="147" spans="1:13" x14ac:dyDescent="0.25">
      <c r="A147" s="22">
        <v>145</v>
      </c>
      <c r="B147" s="28">
        <v>1905</v>
      </c>
      <c r="C147" s="84">
        <v>19</v>
      </c>
      <c r="D147" s="21" t="s">
        <v>13</v>
      </c>
      <c r="E147" s="29">
        <v>644</v>
      </c>
      <c r="F147" s="29">
        <v>34</v>
      </c>
      <c r="G147" s="29">
        <f t="shared" si="22"/>
        <v>678</v>
      </c>
      <c r="H147" s="21">
        <f t="shared" si="23"/>
        <v>745.80000000000007</v>
      </c>
      <c r="I147" s="100">
        <f>I146</f>
        <v>15450</v>
      </c>
      <c r="J147" s="101">
        <f t="shared" si="24"/>
        <v>10475100</v>
      </c>
      <c r="K147" s="102">
        <f t="shared" si="25"/>
        <v>11103606</v>
      </c>
      <c r="L147" s="103">
        <f t="shared" si="26"/>
        <v>23000</v>
      </c>
      <c r="M147" s="104">
        <f t="shared" si="27"/>
        <v>1939080.0000000002</v>
      </c>
    </row>
    <row r="148" spans="1:13" x14ac:dyDescent="0.25">
      <c r="A148" s="22">
        <v>146</v>
      </c>
      <c r="B148" s="28">
        <v>1906</v>
      </c>
      <c r="C148" s="84">
        <v>19</v>
      </c>
      <c r="D148" s="21" t="s">
        <v>13</v>
      </c>
      <c r="E148" s="29">
        <v>644</v>
      </c>
      <c r="F148" s="29">
        <v>34</v>
      </c>
      <c r="G148" s="29">
        <f t="shared" si="22"/>
        <v>678</v>
      </c>
      <c r="H148" s="21">
        <f t="shared" si="23"/>
        <v>745.80000000000007</v>
      </c>
      <c r="I148" s="100">
        <f t="shared" si="29"/>
        <v>15450</v>
      </c>
      <c r="J148" s="101">
        <f t="shared" si="24"/>
        <v>10475100</v>
      </c>
      <c r="K148" s="102">
        <f t="shared" si="25"/>
        <v>11103606</v>
      </c>
      <c r="L148" s="103">
        <f t="shared" si="26"/>
        <v>23000</v>
      </c>
      <c r="M148" s="104">
        <f t="shared" si="27"/>
        <v>1939080.0000000002</v>
      </c>
    </row>
    <row r="149" spans="1:13" x14ac:dyDescent="0.25">
      <c r="A149" s="22">
        <v>147</v>
      </c>
      <c r="B149" s="28">
        <v>1907</v>
      </c>
      <c r="C149" s="84">
        <v>19</v>
      </c>
      <c r="D149" s="21" t="s">
        <v>13</v>
      </c>
      <c r="E149" s="29">
        <v>638</v>
      </c>
      <c r="F149" s="29">
        <v>34</v>
      </c>
      <c r="G149" s="29">
        <f t="shared" si="22"/>
        <v>672</v>
      </c>
      <c r="H149" s="21">
        <f t="shared" si="23"/>
        <v>739.2</v>
      </c>
      <c r="I149" s="100">
        <f t="shared" si="29"/>
        <v>15450</v>
      </c>
      <c r="J149" s="101">
        <f t="shared" si="24"/>
        <v>10382400</v>
      </c>
      <c r="K149" s="102">
        <f t="shared" si="25"/>
        <v>11005344</v>
      </c>
      <c r="L149" s="103">
        <f t="shared" si="26"/>
        <v>23000</v>
      </c>
      <c r="M149" s="104">
        <f t="shared" si="27"/>
        <v>1921920.0000000002</v>
      </c>
    </row>
    <row r="150" spans="1:13" x14ac:dyDescent="0.25">
      <c r="A150" s="22">
        <v>148</v>
      </c>
      <c r="B150" s="28">
        <v>1908</v>
      </c>
      <c r="C150" s="84">
        <v>19</v>
      </c>
      <c r="D150" s="21" t="s">
        <v>13</v>
      </c>
      <c r="E150" s="29">
        <v>638</v>
      </c>
      <c r="F150" s="29">
        <v>34</v>
      </c>
      <c r="G150" s="29">
        <f t="shared" si="22"/>
        <v>672</v>
      </c>
      <c r="H150" s="21">
        <f t="shared" si="23"/>
        <v>739.2</v>
      </c>
      <c r="I150" s="100">
        <f t="shared" si="29"/>
        <v>15450</v>
      </c>
      <c r="J150" s="101">
        <f t="shared" si="24"/>
        <v>10382400</v>
      </c>
      <c r="K150" s="102">
        <f t="shared" si="25"/>
        <v>11005344</v>
      </c>
      <c r="L150" s="103">
        <f t="shared" si="26"/>
        <v>23000</v>
      </c>
      <c r="M150" s="104">
        <f t="shared" si="27"/>
        <v>1921920.0000000002</v>
      </c>
    </row>
    <row r="151" spans="1:13" x14ac:dyDescent="0.25">
      <c r="A151" s="22">
        <v>149</v>
      </c>
      <c r="B151" s="28">
        <v>2001</v>
      </c>
      <c r="C151" s="84">
        <v>20</v>
      </c>
      <c r="D151" s="21" t="s">
        <v>13</v>
      </c>
      <c r="E151" s="29">
        <v>580</v>
      </c>
      <c r="F151" s="29">
        <v>0</v>
      </c>
      <c r="G151" s="29">
        <f t="shared" si="22"/>
        <v>580</v>
      </c>
      <c r="H151" s="21">
        <f t="shared" si="23"/>
        <v>638</v>
      </c>
      <c r="I151" s="100">
        <f>I150</f>
        <v>15450</v>
      </c>
      <c r="J151" s="101">
        <f t="shared" si="24"/>
        <v>8961000</v>
      </c>
      <c r="K151" s="102">
        <f t="shared" si="25"/>
        <v>9498660</v>
      </c>
      <c r="L151" s="103">
        <f t="shared" si="26"/>
        <v>20000</v>
      </c>
      <c r="M151" s="104">
        <f t="shared" si="27"/>
        <v>1658800</v>
      </c>
    </row>
    <row r="152" spans="1:13" x14ac:dyDescent="0.25">
      <c r="A152" s="22">
        <v>150</v>
      </c>
      <c r="B152" s="28">
        <v>2002</v>
      </c>
      <c r="C152" s="84">
        <v>20</v>
      </c>
      <c r="D152" s="21" t="s">
        <v>13</v>
      </c>
      <c r="E152" s="29">
        <v>580</v>
      </c>
      <c r="F152" s="29">
        <v>0</v>
      </c>
      <c r="G152" s="29">
        <f t="shared" si="22"/>
        <v>580</v>
      </c>
      <c r="H152" s="21">
        <f t="shared" si="23"/>
        <v>638</v>
      </c>
      <c r="I152" s="100">
        <f t="shared" ref="I152:I158" si="30">I151</f>
        <v>15450</v>
      </c>
      <c r="J152" s="101">
        <f t="shared" si="24"/>
        <v>8961000</v>
      </c>
      <c r="K152" s="102">
        <f t="shared" si="25"/>
        <v>9498660</v>
      </c>
      <c r="L152" s="103">
        <f t="shared" si="26"/>
        <v>20000</v>
      </c>
      <c r="M152" s="104">
        <f t="shared" si="27"/>
        <v>1658800</v>
      </c>
    </row>
    <row r="153" spans="1:13" x14ac:dyDescent="0.25">
      <c r="A153" s="22">
        <v>151</v>
      </c>
      <c r="B153" s="28">
        <v>2003</v>
      </c>
      <c r="C153" s="84">
        <v>20</v>
      </c>
      <c r="D153" s="21" t="s">
        <v>18</v>
      </c>
      <c r="E153" s="29">
        <v>415</v>
      </c>
      <c r="F153" s="29">
        <v>0</v>
      </c>
      <c r="G153" s="29">
        <f t="shared" si="22"/>
        <v>415</v>
      </c>
      <c r="H153" s="21">
        <f t="shared" si="23"/>
        <v>456.50000000000006</v>
      </c>
      <c r="I153" s="100">
        <f t="shared" si="30"/>
        <v>15450</v>
      </c>
      <c r="J153" s="101">
        <f t="shared" si="24"/>
        <v>6411750</v>
      </c>
      <c r="K153" s="102">
        <f t="shared" si="25"/>
        <v>6796455</v>
      </c>
      <c r="L153" s="103">
        <f t="shared" si="26"/>
        <v>14000</v>
      </c>
      <c r="M153" s="104">
        <f t="shared" si="27"/>
        <v>1186900.0000000002</v>
      </c>
    </row>
    <row r="154" spans="1:13" x14ac:dyDescent="0.25">
      <c r="A154" s="22">
        <v>152</v>
      </c>
      <c r="B154" s="28">
        <v>2004</v>
      </c>
      <c r="C154" s="84">
        <v>20</v>
      </c>
      <c r="D154" s="21" t="s">
        <v>18</v>
      </c>
      <c r="E154" s="29">
        <v>415</v>
      </c>
      <c r="F154" s="29">
        <v>0</v>
      </c>
      <c r="G154" s="29">
        <f t="shared" si="22"/>
        <v>415</v>
      </c>
      <c r="H154" s="21">
        <f t="shared" si="23"/>
        <v>456.50000000000006</v>
      </c>
      <c r="I154" s="100">
        <f t="shared" si="30"/>
        <v>15450</v>
      </c>
      <c r="J154" s="101">
        <f t="shared" si="24"/>
        <v>6411750</v>
      </c>
      <c r="K154" s="102">
        <f t="shared" si="25"/>
        <v>6796455</v>
      </c>
      <c r="L154" s="103">
        <f t="shared" si="26"/>
        <v>14000</v>
      </c>
      <c r="M154" s="104">
        <f t="shared" si="27"/>
        <v>1186900.0000000002</v>
      </c>
    </row>
    <row r="155" spans="1:13" x14ac:dyDescent="0.25">
      <c r="A155" s="22">
        <v>153</v>
      </c>
      <c r="B155" s="28">
        <v>2005</v>
      </c>
      <c r="C155" s="84">
        <v>20</v>
      </c>
      <c r="D155" s="21" t="s">
        <v>13</v>
      </c>
      <c r="E155" s="29">
        <v>645</v>
      </c>
      <c r="F155" s="29">
        <v>34</v>
      </c>
      <c r="G155" s="29">
        <f t="shared" si="22"/>
        <v>679</v>
      </c>
      <c r="H155" s="21">
        <f t="shared" si="23"/>
        <v>746.90000000000009</v>
      </c>
      <c r="I155" s="100">
        <f>I154</f>
        <v>15450</v>
      </c>
      <c r="J155" s="101">
        <f t="shared" si="24"/>
        <v>10490550</v>
      </c>
      <c r="K155" s="102">
        <f t="shared" si="25"/>
        <v>11119983</v>
      </c>
      <c r="L155" s="103">
        <f t="shared" si="26"/>
        <v>23000</v>
      </c>
      <c r="M155" s="104">
        <f t="shared" si="27"/>
        <v>1941940.0000000002</v>
      </c>
    </row>
    <row r="156" spans="1:13" x14ac:dyDescent="0.25">
      <c r="A156" s="22">
        <v>154</v>
      </c>
      <c r="B156" s="28">
        <v>2006</v>
      </c>
      <c r="C156" s="84">
        <v>20</v>
      </c>
      <c r="D156" s="21" t="s">
        <v>13</v>
      </c>
      <c r="E156" s="29">
        <v>645</v>
      </c>
      <c r="F156" s="29">
        <v>34</v>
      </c>
      <c r="G156" s="29">
        <f t="shared" si="22"/>
        <v>679</v>
      </c>
      <c r="H156" s="21">
        <f t="shared" si="23"/>
        <v>746.90000000000009</v>
      </c>
      <c r="I156" s="100">
        <f t="shared" si="30"/>
        <v>15450</v>
      </c>
      <c r="J156" s="101">
        <f t="shared" si="24"/>
        <v>10490550</v>
      </c>
      <c r="K156" s="102">
        <f t="shared" si="25"/>
        <v>11119983</v>
      </c>
      <c r="L156" s="103">
        <f t="shared" si="26"/>
        <v>23000</v>
      </c>
      <c r="M156" s="104">
        <f t="shared" si="27"/>
        <v>1941940.0000000002</v>
      </c>
    </row>
    <row r="157" spans="1:13" x14ac:dyDescent="0.25">
      <c r="A157" s="22">
        <v>155</v>
      </c>
      <c r="B157" s="28">
        <v>2007</v>
      </c>
      <c r="C157" s="84">
        <v>20</v>
      </c>
      <c r="D157" s="21" t="s">
        <v>13</v>
      </c>
      <c r="E157" s="29">
        <v>645</v>
      </c>
      <c r="F157" s="29">
        <v>35</v>
      </c>
      <c r="G157" s="29">
        <f t="shared" si="22"/>
        <v>680</v>
      </c>
      <c r="H157" s="21">
        <f t="shared" si="23"/>
        <v>748.00000000000011</v>
      </c>
      <c r="I157" s="100">
        <f t="shared" si="30"/>
        <v>15450</v>
      </c>
      <c r="J157" s="101">
        <f t="shared" si="24"/>
        <v>10506000</v>
      </c>
      <c r="K157" s="102">
        <f t="shared" si="25"/>
        <v>11136360</v>
      </c>
      <c r="L157" s="103">
        <f t="shared" si="26"/>
        <v>23000</v>
      </c>
      <c r="M157" s="104">
        <f t="shared" si="27"/>
        <v>1944800.0000000002</v>
      </c>
    </row>
    <row r="158" spans="1:13" x14ac:dyDescent="0.25">
      <c r="A158" s="22">
        <v>156</v>
      </c>
      <c r="B158" s="28">
        <v>2008</v>
      </c>
      <c r="C158" s="84">
        <v>20</v>
      </c>
      <c r="D158" s="21" t="s">
        <v>13</v>
      </c>
      <c r="E158" s="29">
        <v>645</v>
      </c>
      <c r="F158" s="29">
        <v>35</v>
      </c>
      <c r="G158" s="29">
        <f t="shared" si="22"/>
        <v>680</v>
      </c>
      <c r="H158" s="21">
        <f t="shared" si="23"/>
        <v>748.00000000000011</v>
      </c>
      <c r="I158" s="100">
        <f t="shared" si="30"/>
        <v>15450</v>
      </c>
      <c r="J158" s="101">
        <f t="shared" si="24"/>
        <v>10506000</v>
      </c>
      <c r="K158" s="102">
        <f t="shared" si="25"/>
        <v>11136360</v>
      </c>
      <c r="L158" s="103">
        <f t="shared" si="26"/>
        <v>23000</v>
      </c>
      <c r="M158" s="104">
        <f t="shared" si="27"/>
        <v>1944800.0000000002</v>
      </c>
    </row>
    <row r="159" spans="1:13" x14ac:dyDescent="0.25">
      <c r="A159" s="22">
        <v>157</v>
      </c>
      <c r="B159" s="28">
        <v>2101</v>
      </c>
      <c r="C159" s="84">
        <v>21</v>
      </c>
      <c r="D159" s="21" t="s">
        <v>13</v>
      </c>
      <c r="E159" s="29">
        <v>580</v>
      </c>
      <c r="F159" s="21">
        <v>0</v>
      </c>
      <c r="G159" s="29">
        <f t="shared" si="22"/>
        <v>580</v>
      </c>
      <c r="H159" s="21">
        <f t="shared" si="23"/>
        <v>638</v>
      </c>
      <c r="I159" s="100">
        <f>I158+150</f>
        <v>15600</v>
      </c>
      <c r="J159" s="101">
        <f t="shared" si="24"/>
        <v>9048000</v>
      </c>
      <c r="K159" s="102">
        <f t="shared" si="25"/>
        <v>9590880</v>
      </c>
      <c r="L159" s="103">
        <f t="shared" si="26"/>
        <v>20000</v>
      </c>
      <c r="M159" s="104">
        <f t="shared" si="27"/>
        <v>1658800</v>
      </c>
    </row>
    <row r="160" spans="1:13" x14ac:dyDescent="0.25">
      <c r="A160" s="22">
        <v>158</v>
      </c>
      <c r="B160" s="28">
        <v>2103</v>
      </c>
      <c r="C160" s="84">
        <v>21</v>
      </c>
      <c r="D160" s="21" t="s">
        <v>18</v>
      </c>
      <c r="E160" s="29">
        <v>415</v>
      </c>
      <c r="F160" s="21">
        <v>0</v>
      </c>
      <c r="G160" s="29">
        <f t="shared" si="22"/>
        <v>415</v>
      </c>
      <c r="H160" s="21">
        <f t="shared" si="23"/>
        <v>456.50000000000006</v>
      </c>
      <c r="I160" s="100">
        <f t="shared" ref="I160:I166" si="31">I159</f>
        <v>15600</v>
      </c>
      <c r="J160" s="101">
        <f t="shared" si="24"/>
        <v>6474000</v>
      </c>
      <c r="K160" s="102">
        <f t="shared" si="25"/>
        <v>6862440</v>
      </c>
      <c r="L160" s="103">
        <f t="shared" si="26"/>
        <v>14500</v>
      </c>
      <c r="M160" s="104">
        <f t="shared" si="27"/>
        <v>1186900.0000000002</v>
      </c>
    </row>
    <row r="161" spans="1:13" x14ac:dyDescent="0.25">
      <c r="A161" s="22">
        <v>159</v>
      </c>
      <c r="B161" s="28">
        <v>2104</v>
      </c>
      <c r="C161" s="84">
        <v>21</v>
      </c>
      <c r="D161" s="21" t="s">
        <v>18</v>
      </c>
      <c r="E161" s="29">
        <v>415</v>
      </c>
      <c r="F161" s="21">
        <v>0</v>
      </c>
      <c r="G161" s="29">
        <f t="shared" si="22"/>
        <v>415</v>
      </c>
      <c r="H161" s="21">
        <f t="shared" si="23"/>
        <v>456.50000000000006</v>
      </c>
      <c r="I161" s="100">
        <f t="shared" si="31"/>
        <v>15600</v>
      </c>
      <c r="J161" s="101">
        <f t="shared" si="24"/>
        <v>6474000</v>
      </c>
      <c r="K161" s="102">
        <f t="shared" si="25"/>
        <v>6862440</v>
      </c>
      <c r="L161" s="103">
        <f t="shared" si="26"/>
        <v>14500</v>
      </c>
      <c r="M161" s="104">
        <f t="shared" si="27"/>
        <v>1186900.0000000002</v>
      </c>
    </row>
    <row r="162" spans="1:13" x14ac:dyDescent="0.25">
      <c r="A162" s="22">
        <v>160</v>
      </c>
      <c r="B162" s="28">
        <v>2105</v>
      </c>
      <c r="C162" s="84">
        <v>21</v>
      </c>
      <c r="D162" s="21" t="s">
        <v>13</v>
      </c>
      <c r="E162" s="29">
        <v>645</v>
      </c>
      <c r="F162" s="21">
        <v>34</v>
      </c>
      <c r="G162" s="29">
        <f t="shared" si="22"/>
        <v>679</v>
      </c>
      <c r="H162" s="21">
        <f t="shared" si="23"/>
        <v>746.90000000000009</v>
      </c>
      <c r="I162" s="100">
        <f t="shared" si="31"/>
        <v>15600</v>
      </c>
      <c r="J162" s="101">
        <f t="shared" si="24"/>
        <v>10592400</v>
      </c>
      <c r="K162" s="102">
        <f t="shared" si="25"/>
        <v>11227944</v>
      </c>
      <c r="L162" s="103">
        <f t="shared" si="26"/>
        <v>23500</v>
      </c>
      <c r="M162" s="104">
        <f t="shared" si="27"/>
        <v>1941940.0000000002</v>
      </c>
    </row>
    <row r="163" spans="1:13" x14ac:dyDescent="0.25">
      <c r="A163" s="22">
        <v>161</v>
      </c>
      <c r="B163" s="28">
        <v>2106</v>
      </c>
      <c r="C163" s="84">
        <v>21</v>
      </c>
      <c r="D163" s="21" t="s">
        <v>13</v>
      </c>
      <c r="E163" s="29">
        <v>645</v>
      </c>
      <c r="F163" s="21">
        <v>34</v>
      </c>
      <c r="G163" s="29">
        <f t="shared" si="22"/>
        <v>679</v>
      </c>
      <c r="H163" s="21">
        <f t="shared" si="23"/>
        <v>746.90000000000009</v>
      </c>
      <c r="I163" s="100">
        <f>I162</f>
        <v>15600</v>
      </c>
      <c r="J163" s="101">
        <f t="shared" si="24"/>
        <v>10592400</v>
      </c>
      <c r="K163" s="102">
        <f t="shared" si="25"/>
        <v>11227944</v>
      </c>
      <c r="L163" s="103">
        <f t="shared" si="26"/>
        <v>23500</v>
      </c>
      <c r="M163" s="104">
        <f t="shared" si="27"/>
        <v>1941940.0000000002</v>
      </c>
    </row>
    <row r="164" spans="1:13" x14ac:dyDescent="0.25">
      <c r="A164" s="22">
        <v>162</v>
      </c>
      <c r="B164" s="28">
        <v>2107</v>
      </c>
      <c r="C164" s="84">
        <v>21</v>
      </c>
      <c r="D164" s="21" t="s">
        <v>13</v>
      </c>
      <c r="E164" s="29">
        <v>645</v>
      </c>
      <c r="F164" s="21">
        <v>35</v>
      </c>
      <c r="G164" s="29">
        <f t="shared" si="22"/>
        <v>680</v>
      </c>
      <c r="H164" s="21">
        <f t="shared" si="23"/>
        <v>748.00000000000011</v>
      </c>
      <c r="I164" s="100">
        <f t="shared" si="31"/>
        <v>15600</v>
      </c>
      <c r="J164" s="101">
        <f t="shared" si="24"/>
        <v>10608000</v>
      </c>
      <c r="K164" s="102">
        <f t="shared" si="25"/>
        <v>11244480</v>
      </c>
      <c r="L164" s="103">
        <f t="shared" si="26"/>
        <v>23500</v>
      </c>
      <c r="M164" s="104">
        <f t="shared" si="27"/>
        <v>1944800.0000000002</v>
      </c>
    </row>
    <row r="165" spans="1:13" x14ac:dyDescent="0.25">
      <c r="A165" s="22">
        <v>163</v>
      </c>
      <c r="B165" s="28">
        <v>2108</v>
      </c>
      <c r="C165" s="84">
        <v>21</v>
      </c>
      <c r="D165" s="21" t="s">
        <v>13</v>
      </c>
      <c r="E165" s="29">
        <v>645</v>
      </c>
      <c r="F165" s="21">
        <v>35</v>
      </c>
      <c r="G165" s="29">
        <f t="shared" si="22"/>
        <v>680</v>
      </c>
      <c r="H165" s="21">
        <f t="shared" si="23"/>
        <v>748.00000000000011</v>
      </c>
      <c r="I165" s="100">
        <f t="shared" si="31"/>
        <v>15600</v>
      </c>
      <c r="J165" s="101">
        <f t="shared" si="24"/>
        <v>10608000</v>
      </c>
      <c r="K165" s="102">
        <f t="shared" si="25"/>
        <v>11244480</v>
      </c>
      <c r="L165" s="103">
        <f t="shared" si="26"/>
        <v>23500</v>
      </c>
      <c r="M165" s="104">
        <f t="shared" si="27"/>
        <v>1944800.0000000002</v>
      </c>
    </row>
    <row r="166" spans="1:13" x14ac:dyDescent="0.25">
      <c r="A166" s="22">
        <v>164</v>
      </c>
      <c r="B166" s="28">
        <v>2201</v>
      </c>
      <c r="C166" s="84">
        <v>22</v>
      </c>
      <c r="D166" s="21" t="s">
        <v>13</v>
      </c>
      <c r="E166" s="29">
        <v>580</v>
      </c>
      <c r="F166" s="29">
        <v>0</v>
      </c>
      <c r="G166" s="29">
        <f t="shared" si="22"/>
        <v>580</v>
      </c>
      <c r="H166" s="21">
        <f t="shared" si="23"/>
        <v>638</v>
      </c>
      <c r="I166" s="100">
        <f>I165</f>
        <v>15600</v>
      </c>
      <c r="J166" s="101">
        <f t="shared" si="24"/>
        <v>9048000</v>
      </c>
      <c r="K166" s="102">
        <f t="shared" si="25"/>
        <v>9590880</v>
      </c>
      <c r="L166" s="103">
        <f t="shared" si="26"/>
        <v>20000</v>
      </c>
      <c r="M166" s="104">
        <f t="shared" si="27"/>
        <v>1658800</v>
      </c>
    </row>
    <row r="167" spans="1:13" x14ac:dyDescent="0.25">
      <c r="A167" s="22">
        <v>165</v>
      </c>
      <c r="B167" s="28">
        <v>2202</v>
      </c>
      <c r="C167" s="84">
        <v>22</v>
      </c>
      <c r="D167" s="21" t="s">
        <v>13</v>
      </c>
      <c r="E167" s="29">
        <v>580</v>
      </c>
      <c r="F167" s="29">
        <v>0</v>
      </c>
      <c r="G167" s="29">
        <f t="shared" si="22"/>
        <v>580</v>
      </c>
      <c r="H167" s="21">
        <f t="shared" si="23"/>
        <v>638</v>
      </c>
      <c r="I167" s="100">
        <f t="shared" ref="I167:I173" si="32">I166</f>
        <v>15600</v>
      </c>
      <c r="J167" s="101">
        <f t="shared" si="24"/>
        <v>9048000</v>
      </c>
      <c r="K167" s="102">
        <f t="shared" si="25"/>
        <v>9590880</v>
      </c>
      <c r="L167" s="103">
        <f t="shared" si="26"/>
        <v>20000</v>
      </c>
      <c r="M167" s="104">
        <f t="shared" si="27"/>
        <v>1658800</v>
      </c>
    </row>
    <row r="168" spans="1:13" x14ac:dyDescent="0.25">
      <c r="A168" s="22">
        <v>166</v>
      </c>
      <c r="B168" s="28">
        <v>2203</v>
      </c>
      <c r="C168" s="84">
        <v>22</v>
      </c>
      <c r="D168" s="21" t="s">
        <v>18</v>
      </c>
      <c r="E168" s="29">
        <v>415</v>
      </c>
      <c r="F168" s="29">
        <v>0</v>
      </c>
      <c r="G168" s="29">
        <f t="shared" si="22"/>
        <v>415</v>
      </c>
      <c r="H168" s="21">
        <f t="shared" si="23"/>
        <v>456.50000000000006</v>
      </c>
      <c r="I168" s="100">
        <f t="shared" si="32"/>
        <v>15600</v>
      </c>
      <c r="J168" s="101">
        <f t="shared" si="24"/>
        <v>6474000</v>
      </c>
      <c r="K168" s="102">
        <f t="shared" si="25"/>
        <v>6862440</v>
      </c>
      <c r="L168" s="103">
        <f t="shared" si="26"/>
        <v>14500</v>
      </c>
      <c r="M168" s="104">
        <f t="shared" si="27"/>
        <v>1186900.0000000002</v>
      </c>
    </row>
    <row r="169" spans="1:13" x14ac:dyDescent="0.25">
      <c r="A169" s="22">
        <v>167</v>
      </c>
      <c r="B169" s="28">
        <v>2204</v>
      </c>
      <c r="C169" s="84">
        <v>22</v>
      </c>
      <c r="D169" s="21" t="s">
        <v>18</v>
      </c>
      <c r="E169" s="29">
        <v>415</v>
      </c>
      <c r="F169" s="29">
        <v>0</v>
      </c>
      <c r="G169" s="29">
        <f t="shared" si="22"/>
        <v>415</v>
      </c>
      <c r="H169" s="21">
        <f t="shared" si="23"/>
        <v>456.50000000000006</v>
      </c>
      <c r="I169" s="100">
        <f t="shared" si="32"/>
        <v>15600</v>
      </c>
      <c r="J169" s="101">
        <f t="shared" si="24"/>
        <v>6474000</v>
      </c>
      <c r="K169" s="102">
        <f t="shared" si="25"/>
        <v>6862440</v>
      </c>
      <c r="L169" s="103">
        <f t="shared" si="26"/>
        <v>14500</v>
      </c>
      <c r="M169" s="104">
        <f t="shared" si="27"/>
        <v>1186900.0000000002</v>
      </c>
    </row>
    <row r="170" spans="1:13" x14ac:dyDescent="0.25">
      <c r="A170" s="22">
        <v>168</v>
      </c>
      <c r="B170" s="28">
        <v>2205</v>
      </c>
      <c r="C170" s="84">
        <v>22</v>
      </c>
      <c r="D170" s="21" t="s">
        <v>13</v>
      </c>
      <c r="E170" s="29">
        <v>645</v>
      </c>
      <c r="F170" s="29">
        <v>34</v>
      </c>
      <c r="G170" s="29">
        <f t="shared" si="22"/>
        <v>679</v>
      </c>
      <c r="H170" s="21">
        <f t="shared" si="23"/>
        <v>746.90000000000009</v>
      </c>
      <c r="I170" s="100">
        <f>I169</f>
        <v>15600</v>
      </c>
      <c r="J170" s="101">
        <f t="shared" si="24"/>
        <v>10592400</v>
      </c>
      <c r="K170" s="102">
        <f t="shared" si="25"/>
        <v>11227944</v>
      </c>
      <c r="L170" s="103">
        <f t="shared" si="26"/>
        <v>23500</v>
      </c>
      <c r="M170" s="104">
        <f t="shared" si="27"/>
        <v>1941940.0000000002</v>
      </c>
    </row>
    <row r="171" spans="1:13" x14ac:dyDescent="0.25">
      <c r="A171" s="22">
        <v>169</v>
      </c>
      <c r="B171" s="28">
        <v>2206</v>
      </c>
      <c r="C171" s="84">
        <v>22</v>
      </c>
      <c r="D171" s="21" t="s">
        <v>13</v>
      </c>
      <c r="E171" s="29">
        <v>645</v>
      </c>
      <c r="F171" s="29">
        <v>34</v>
      </c>
      <c r="G171" s="29">
        <f t="shared" si="22"/>
        <v>679</v>
      </c>
      <c r="H171" s="21">
        <f t="shared" si="23"/>
        <v>746.90000000000009</v>
      </c>
      <c r="I171" s="100">
        <f t="shared" si="32"/>
        <v>15600</v>
      </c>
      <c r="J171" s="101">
        <f t="shared" si="24"/>
        <v>10592400</v>
      </c>
      <c r="K171" s="102">
        <f t="shared" si="25"/>
        <v>11227944</v>
      </c>
      <c r="L171" s="103">
        <f t="shared" si="26"/>
        <v>23500</v>
      </c>
      <c r="M171" s="104">
        <f t="shared" si="27"/>
        <v>1941940.0000000002</v>
      </c>
    </row>
    <row r="172" spans="1:13" x14ac:dyDescent="0.25">
      <c r="A172" s="22">
        <v>170</v>
      </c>
      <c r="B172" s="28">
        <v>2207</v>
      </c>
      <c r="C172" s="84">
        <v>22</v>
      </c>
      <c r="D172" s="21" t="s">
        <v>13</v>
      </c>
      <c r="E172" s="29">
        <v>645</v>
      </c>
      <c r="F172" s="29">
        <v>35</v>
      </c>
      <c r="G172" s="29">
        <f t="shared" si="22"/>
        <v>680</v>
      </c>
      <c r="H172" s="21">
        <f t="shared" si="23"/>
        <v>748.00000000000011</v>
      </c>
      <c r="I172" s="100">
        <f t="shared" si="32"/>
        <v>15600</v>
      </c>
      <c r="J172" s="101">
        <f t="shared" si="24"/>
        <v>10608000</v>
      </c>
      <c r="K172" s="102">
        <f t="shared" si="25"/>
        <v>11244480</v>
      </c>
      <c r="L172" s="103">
        <f t="shared" si="26"/>
        <v>23500</v>
      </c>
      <c r="M172" s="104">
        <f t="shared" si="27"/>
        <v>1944800.0000000002</v>
      </c>
    </row>
    <row r="173" spans="1:13" x14ac:dyDescent="0.25">
      <c r="A173" s="22">
        <v>171</v>
      </c>
      <c r="B173" s="28">
        <v>2208</v>
      </c>
      <c r="C173" s="84">
        <v>22</v>
      </c>
      <c r="D173" s="21" t="s">
        <v>13</v>
      </c>
      <c r="E173" s="29">
        <v>645</v>
      </c>
      <c r="F173" s="29">
        <v>35</v>
      </c>
      <c r="G173" s="29">
        <f t="shared" si="22"/>
        <v>680</v>
      </c>
      <c r="H173" s="21">
        <f t="shared" si="23"/>
        <v>748.00000000000011</v>
      </c>
      <c r="I173" s="100">
        <f t="shared" si="32"/>
        <v>15600</v>
      </c>
      <c r="J173" s="101">
        <f t="shared" si="24"/>
        <v>10608000</v>
      </c>
      <c r="K173" s="102">
        <f t="shared" si="25"/>
        <v>11244480</v>
      </c>
      <c r="L173" s="103">
        <f t="shared" si="26"/>
        <v>23500</v>
      </c>
      <c r="M173" s="104">
        <f t="shared" si="27"/>
        <v>1944800.0000000002</v>
      </c>
    </row>
    <row r="174" spans="1:13" x14ac:dyDescent="0.25">
      <c r="A174" s="22">
        <v>172</v>
      </c>
      <c r="B174" s="28">
        <v>2301</v>
      </c>
      <c r="C174" s="84">
        <v>23</v>
      </c>
      <c r="D174" s="21" t="s">
        <v>13</v>
      </c>
      <c r="E174" s="29">
        <v>580</v>
      </c>
      <c r="F174" s="29">
        <v>0</v>
      </c>
      <c r="G174" s="29">
        <f t="shared" si="22"/>
        <v>580</v>
      </c>
      <c r="H174" s="21">
        <f t="shared" si="23"/>
        <v>638</v>
      </c>
      <c r="I174" s="100">
        <f>I173</f>
        <v>15600</v>
      </c>
      <c r="J174" s="101">
        <f t="shared" si="24"/>
        <v>9048000</v>
      </c>
      <c r="K174" s="102">
        <f t="shared" si="25"/>
        <v>9590880</v>
      </c>
      <c r="L174" s="103">
        <f t="shared" si="26"/>
        <v>20000</v>
      </c>
      <c r="M174" s="104">
        <f t="shared" si="27"/>
        <v>1658800</v>
      </c>
    </row>
    <row r="175" spans="1:13" x14ac:dyDescent="0.25">
      <c r="A175" s="22">
        <v>173</v>
      </c>
      <c r="B175" s="28">
        <v>2302</v>
      </c>
      <c r="C175" s="84">
        <v>23</v>
      </c>
      <c r="D175" s="21" t="s">
        <v>13</v>
      </c>
      <c r="E175" s="29">
        <v>580</v>
      </c>
      <c r="F175" s="29">
        <v>0</v>
      </c>
      <c r="G175" s="29">
        <f t="shared" si="22"/>
        <v>580</v>
      </c>
      <c r="H175" s="21">
        <f t="shared" si="23"/>
        <v>638</v>
      </c>
      <c r="I175" s="100">
        <f t="shared" ref="I175:I181" si="33">I174</f>
        <v>15600</v>
      </c>
      <c r="J175" s="101">
        <f t="shared" si="24"/>
        <v>9048000</v>
      </c>
      <c r="K175" s="102">
        <f t="shared" si="25"/>
        <v>9590880</v>
      </c>
      <c r="L175" s="103">
        <f t="shared" si="26"/>
        <v>20000</v>
      </c>
      <c r="M175" s="104">
        <f t="shared" si="27"/>
        <v>1658800</v>
      </c>
    </row>
    <row r="176" spans="1:13" x14ac:dyDescent="0.25">
      <c r="A176" s="22">
        <v>174</v>
      </c>
      <c r="B176" s="28">
        <v>2303</v>
      </c>
      <c r="C176" s="84">
        <v>23</v>
      </c>
      <c r="D176" s="21" t="s">
        <v>18</v>
      </c>
      <c r="E176" s="29">
        <v>415</v>
      </c>
      <c r="F176" s="29">
        <v>0</v>
      </c>
      <c r="G176" s="29">
        <f t="shared" si="22"/>
        <v>415</v>
      </c>
      <c r="H176" s="21">
        <f t="shared" si="23"/>
        <v>456.50000000000006</v>
      </c>
      <c r="I176" s="100">
        <f t="shared" si="33"/>
        <v>15600</v>
      </c>
      <c r="J176" s="101">
        <f t="shared" si="24"/>
        <v>6474000</v>
      </c>
      <c r="K176" s="102">
        <f t="shared" si="25"/>
        <v>6862440</v>
      </c>
      <c r="L176" s="103">
        <f t="shared" si="26"/>
        <v>14500</v>
      </c>
      <c r="M176" s="104">
        <f t="shared" si="27"/>
        <v>1186900.0000000002</v>
      </c>
    </row>
    <row r="177" spans="1:13" x14ac:dyDescent="0.25">
      <c r="A177" s="22">
        <v>175</v>
      </c>
      <c r="B177" s="28">
        <v>2304</v>
      </c>
      <c r="C177" s="84">
        <v>23</v>
      </c>
      <c r="D177" s="21" t="s">
        <v>18</v>
      </c>
      <c r="E177" s="29">
        <v>415</v>
      </c>
      <c r="F177" s="29">
        <v>0</v>
      </c>
      <c r="G177" s="29">
        <f t="shared" si="22"/>
        <v>415</v>
      </c>
      <c r="H177" s="21">
        <f t="shared" si="23"/>
        <v>456.50000000000006</v>
      </c>
      <c r="I177" s="100">
        <f t="shared" si="33"/>
        <v>15600</v>
      </c>
      <c r="J177" s="101">
        <f t="shared" si="24"/>
        <v>6474000</v>
      </c>
      <c r="K177" s="102">
        <f t="shared" si="25"/>
        <v>6862440</v>
      </c>
      <c r="L177" s="103">
        <f t="shared" si="26"/>
        <v>14500</v>
      </c>
      <c r="M177" s="104">
        <f t="shared" si="27"/>
        <v>1186900.0000000002</v>
      </c>
    </row>
    <row r="178" spans="1:13" x14ac:dyDescent="0.25">
      <c r="A178" s="22">
        <v>176</v>
      </c>
      <c r="B178" s="28">
        <v>2305</v>
      </c>
      <c r="C178" s="84">
        <v>23</v>
      </c>
      <c r="D178" s="21" t="s">
        <v>13</v>
      </c>
      <c r="E178" s="29">
        <v>645</v>
      </c>
      <c r="F178" s="29">
        <v>34</v>
      </c>
      <c r="G178" s="29">
        <f t="shared" si="22"/>
        <v>679</v>
      </c>
      <c r="H178" s="21">
        <f t="shared" si="23"/>
        <v>746.90000000000009</v>
      </c>
      <c r="I178" s="100">
        <f>I177</f>
        <v>15600</v>
      </c>
      <c r="J178" s="101">
        <f t="shared" si="24"/>
        <v>10592400</v>
      </c>
      <c r="K178" s="102">
        <f t="shared" si="25"/>
        <v>11227944</v>
      </c>
      <c r="L178" s="103">
        <f t="shared" si="26"/>
        <v>23500</v>
      </c>
      <c r="M178" s="104">
        <f t="shared" si="27"/>
        <v>1941940.0000000002</v>
      </c>
    </row>
    <row r="179" spans="1:13" x14ac:dyDescent="0.25">
      <c r="A179" s="22">
        <v>177</v>
      </c>
      <c r="B179" s="28">
        <v>2306</v>
      </c>
      <c r="C179" s="84">
        <v>23</v>
      </c>
      <c r="D179" s="21" t="s">
        <v>13</v>
      </c>
      <c r="E179" s="29">
        <v>645</v>
      </c>
      <c r="F179" s="29">
        <v>34</v>
      </c>
      <c r="G179" s="29">
        <f t="shared" si="22"/>
        <v>679</v>
      </c>
      <c r="H179" s="21">
        <f t="shared" si="23"/>
        <v>746.90000000000009</v>
      </c>
      <c r="I179" s="100">
        <f t="shared" si="33"/>
        <v>15600</v>
      </c>
      <c r="J179" s="101">
        <f t="shared" si="24"/>
        <v>10592400</v>
      </c>
      <c r="K179" s="102">
        <f t="shared" si="25"/>
        <v>11227944</v>
      </c>
      <c r="L179" s="103">
        <f t="shared" si="26"/>
        <v>23500</v>
      </c>
      <c r="M179" s="104">
        <f t="shared" si="27"/>
        <v>1941940.0000000002</v>
      </c>
    </row>
    <row r="180" spans="1:13" x14ac:dyDescent="0.25">
      <c r="A180" s="22">
        <v>178</v>
      </c>
      <c r="B180" s="28">
        <v>2307</v>
      </c>
      <c r="C180" s="84">
        <v>23</v>
      </c>
      <c r="D180" s="21" t="s">
        <v>13</v>
      </c>
      <c r="E180" s="29">
        <v>645</v>
      </c>
      <c r="F180" s="29">
        <v>35</v>
      </c>
      <c r="G180" s="29">
        <f t="shared" si="22"/>
        <v>680</v>
      </c>
      <c r="H180" s="21">
        <f t="shared" si="23"/>
        <v>748.00000000000011</v>
      </c>
      <c r="I180" s="100">
        <f t="shared" si="33"/>
        <v>15600</v>
      </c>
      <c r="J180" s="101">
        <f t="shared" si="24"/>
        <v>10608000</v>
      </c>
      <c r="K180" s="102">
        <f t="shared" si="25"/>
        <v>11244480</v>
      </c>
      <c r="L180" s="103">
        <f t="shared" si="26"/>
        <v>23500</v>
      </c>
      <c r="M180" s="104">
        <f t="shared" si="27"/>
        <v>1944800.0000000002</v>
      </c>
    </row>
    <row r="181" spans="1:13" x14ac:dyDescent="0.25">
      <c r="A181" s="22">
        <v>179</v>
      </c>
      <c r="B181" s="28">
        <v>2308</v>
      </c>
      <c r="C181" s="84">
        <v>23</v>
      </c>
      <c r="D181" s="21" t="s">
        <v>13</v>
      </c>
      <c r="E181" s="29">
        <v>645</v>
      </c>
      <c r="F181" s="29">
        <v>35</v>
      </c>
      <c r="G181" s="29">
        <f t="shared" si="22"/>
        <v>680</v>
      </c>
      <c r="H181" s="21">
        <f t="shared" si="23"/>
        <v>748.00000000000011</v>
      </c>
      <c r="I181" s="100">
        <f t="shared" si="33"/>
        <v>15600</v>
      </c>
      <c r="J181" s="101">
        <f t="shared" si="24"/>
        <v>10608000</v>
      </c>
      <c r="K181" s="102">
        <f t="shared" si="25"/>
        <v>11244480</v>
      </c>
      <c r="L181" s="103">
        <f t="shared" si="26"/>
        <v>23500</v>
      </c>
      <c r="M181" s="104">
        <f t="shared" si="27"/>
        <v>1944800.0000000002</v>
      </c>
    </row>
    <row r="182" spans="1:13" x14ac:dyDescent="0.25">
      <c r="A182" s="22">
        <v>180</v>
      </c>
      <c r="B182" s="28">
        <v>2401</v>
      </c>
      <c r="C182" s="84">
        <v>24</v>
      </c>
      <c r="D182" s="21" t="s">
        <v>13</v>
      </c>
      <c r="E182" s="29">
        <v>580</v>
      </c>
      <c r="F182" s="29">
        <v>0</v>
      </c>
      <c r="G182" s="29">
        <f t="shared" si="22"/>
        <v>580</v>
      </c>
      <c r="H182" s="21">
        <f t="shared" si="23"/>
        <v>638</v>
      </c>
      <c r="I182" s="100">
        <f>I181</f>
        <v>15600</v>
      </c>
      <c r="J182" s="101">
        <f t="shared" si="24"/>
        <v>9048000</v>
      </c>
      <c r="K182" s="102">
        <f t="shared" si="25"/>
        <v>9590880</v>
      </c>
      <c r="L182" s="103">
        <f t="shared" si="26"/>
        <v>20000</v>
      </c>
      <c r="M182" s="104">
        <f t="shared" si="27"/>
        <v>1658800</v>
      </c>
    </row>
    <row r="183" spans="1:13" x14ac:dyDescent="0.25">
      <c r="A183" s="22">
        <v>181</v>
      </c>
      <c r="B183" s="28">
        <v>2402</v>
      </c>
      <c r="C183" s="84">
        <v>24</v>
      </c>
      <c r="D183" s="21" t="s">
        <v>13</v>
      </c>
      <c r="E183" s="29">
        <v>580</v>
      </c>
      <c r="F183" s="29">
        <v>0</v>
      </c>
      <c r="G183" s="29">
        <f t="shared" si="22"/>
        <v>580</v>
      </c>
      <c r="H183" s="21">
        <f t="shared" si="23"/>
        <v>638</v>
      </c>
      <c r="I183" s="100">
        <f t="shared" ref="I183:I189" si="34">I182</f>
        <v>15600</v>
      </c>
      <c r="J183" s="101">
        <f t="shared" si="24"/>
        <v>9048000</v>
      </c>
      <c r="K183" s="102">
        <f t="shared" si="25"/>
        <v>9590880</v>
      </c>
      <c r="L183" s="103">
        <f t="shared" si="26"/>
        <v>20000</v>
      </c>
      <c r="M183" s="104">
        <f t="shared" si="27"/>
        <v>1658800</v>
      </c>
    </row>
    <row r="184" spans="1:13" x14ac:dyDescent="0.25">
      <c r="A184" s="22">
        <v>182</v>
      </c>
      <c r="B184" s="28">
        <v>2403</v>
      </c>
      <c r="C184" s="84">
        <v>24</v>
      </c>
      <c r="D184" s="21" t="s">
        <v>18</v>
      </c>
      <c r="E184" s="29">
        <v>415</v>
      </c>
      <c r="F184" s="29">
        <v>0</v>
      </c>
      <c r="G184" s="29">
        <f t="shared" si="22"/>
        <v>415</v>
      </c>
      <c r="H184" s="21">
        <f t="shared" si="23"/>
        <v>456.50000000000006</v>
      </c>
      <c r="I184" s="100">
        <f t="shared" si="34"/>
        <v>15600</v>
      </c>
      <c r="J184" s="101">
        <f t="shared" si="24"/>
        <v>6474000</v>
      </c>
      <c r="K184" s="102">
        <f t="shared" si="25"/>
        <v>6862440</v>
      </c>
      <c r="L184" s="103">
        <f t="shared" si="26"/>
        <v>14500</v>
      </c>
      <c r="M184" s="104">
        <f t="shared" si="27"/>
        <v>1186900.0000000002</v>
      </c>
    </row>
    <row r="185" spans="1:13" x14ac:dyDescent="0.25">
      <c r="A185" s="22">
        <v>183</v>
      </c>
      <c r="B185" s="28">
        <v>2404</v>
      </c>
      <c r="C185" s="84">
        <v>24</v>
      </c>
      <c r="D185" s="21" t="s">
        <v>18</v>
      </c>
      <c r="E185" s="29">
        <v>415</v>
      </c>
      <c r="F185" s="29">
        <v>0</v>
      </c>
      <c r="G185" s="29">
        <f t="shared" si="22"/>
        <v>415</v>
      </c>
      <c r="H185" s="21">
        <f t="shared" si="23"/>
        <v>456.50000000000006</v>
      </c>
      <c r="I185" s="100">
        <f t="shared" si="34"/>
        <v>15600</v>
      </c>
      <c r="J185" s="101">
        <f t="shared" si="24"/>
        <v>6474000</v>
      </c>
      <c r="K185" s="102">
        <f t="shared" si="25"/>
        <v>6862440</v>
      </c>
      <c r="L185" s="103">
        <f t="shared" si="26"/>
        <v>14500</v>
      </c>
      <c r="M185" s="104">
        <f t="shared" si="27"/>
        <v>1186900.0000000002</v>
      </c>
    </row>
    <row r="186" spans="1:13" x14ac:dyDescent="0.25">
      <c r="A186" s="22">
        <v>184</v>
      </c>
      <c r="B186" s="28">
        <v>2405</v>
      </c>
      <c r="C186" s="84">
        <v>24</v>
      </c>
      <c r="D186" s="21" t="s">
        <v>13</v>
      </c>
      <c r="E186" s="29">
        <v>645</v>
      </c>
      <c r="F186" s="29">
        <v>34</v>
      </c>
      <c r="G186" s="29">
        <f t="shared" si="22"/>
        <v>679</v>
      </c>
      <c r="H186" s="21">
        <f t="shared" si="23"/>
        <v>746.90000000000009</v>
      </c>
      <c r="I186" s="100">
        <f>I185</f>
        <v>15600</v>
      </c>
      <c r="J186" s="101">
        <f t="shared" si="24"/>
        <v>10592400</v>
      </c>
      <c r="K186" s="102">
        <f t="shared" si="25"/>
        <v>11227944</v>
      </c>
      <c r="L186" s="103">
        <f t="shared" si="26"/>
        <v>23500</v>
      </c>
      <c r="M186" s="104">
        <f t="shared" si="27"/>
        <v>1941940.0000000002</v>
      </c>
    </row>
    <row r="187" spans="1:13" x14ac:dyDescent="0.25">
      <c r="A187" s="22">
        <v>185</v>
      </c>
      <c r="B187" s="28">
        <v>2406</v>
      </c>
      <c r="C187" s="84">
        <v>24</v>
      </c>
      <c r="D187" s="21" t="s">
        <v>13</v>
      </c>
      <c r="E187" s="29">
        <v>645</v>
      </c>
      <c r="F187" s="29">
        <v>34</v>
      </c>
      <c r="G187" s="29">
        <f t="shared" si="22"/>
        <v>679</v>
      </c>
      <c r="H187" s="21">
        <f t="shared" si="23"/>
        <v>746.90000000000009</v>
      </c>
      <c r="I187" s="100">
        <f t="shared" si="34"/>
        <v>15600</v>
      </c>
      <c r="J187" s="101">
        <f t="shared" si="24"/>
        <v>10592400</v>
      </c>
      <c r="K187" s="102">
        <f t="shared" si="25"/>
        <v>11227944</v>
      </c>
      <c r="L187" s="103">
        <f t="shared" si="26"/>
        <v>23500</v>
      </c>
      <c r="M187" s="104">
        <f t="shared" si="27"/>
        <v>1941940.0000000002</v>
      </c>
    </row>
    <row r="188" spans="1:13" x14ac:dyDescent="0.25">
      <c r="A188" s="22">
        <v>186</v>
      </c>
      <c r="B188" s="28">
        <v>2407</v>
      </c>
      <c r="C188" s="84">
        <v>24</v>
      </c>
      <c r="D188" s="21" t="s">
        <v>13</v>
      </c>
      <c r="E188" s="29">
        <v>645</v>
      </c>
      <c r="F188" s="29">
        <v>35</v>
      </c>
      <c r="G188" s="29">
        <f t="shared" si="22"/>
        <v>680</v>
      </c>
      <c r="H188" s="21">
        <f t="shared" si="23"/>
        <v>748.00000000000011</v>
      </c>
      <c r="I188" s="100">
        <f t="shared" si="34"/>
        <v>15600</v>
      </c>
      <c r="J188" s="101">
        <f t="shared" si="24"/>
        <v>10608000</v>
      </c>
      <c r="K188" s="102">
        <f t="shared" si="25"/>
        <v>11244480</v>
      </c>
      <c r="L188" s="103">
        <f t="shared" si="26"/>
        <v>23500</v>
      </c>
      <c r="M188" s="104">
        <f t="shared" si="27"/>
        <v>1944800.0000000002</v>
      </c>
    </row>
    <row r="189" spans="1:13" x14ac:dyDescent="0.25">
      <c r="A189" s="22">
        <v>187</v>
      </c>
      <c r="B189" s="28">
        <v>2408</v>
      </c>
      <c r="C189" s="84">
        <v>24</v>
      </c>
      <c r="D189" s="21" t="s">
        <v>13</v>
      </c>
      <c r="E189" s="29">
        <v>645</v>
      </c>
      <c r="F189" s="29">
        <v>35</v>
      </c>
      <c r="G189" s="29">
        <f t="shared" si="22"/>
        <v>680</v>
      </c>
      <c r="H189" s="21">
        <f t="shared" si="23"/>
        <v>748.00000000000011</v>
      </c>
      <c r="I189" s="100">
        <f t="shared" si="34"/>
        <v>15600</v>
      </c>
      <c r="J189" s="101">
        <f t="shared" si="24"/>
        <v>10608000</v>
      </c>
      <c r="K189" s="102">
        <f t="shared" si="25"/>
        <v>11244480</v>
      </c>
      <c r="L189" s="103">
        <f t="shared" si="26"/>
        <v>23500</v>
      </c>
      <c r="M189" s="104">
        <f t="shared" si="27"/>
        <v>1944800.0000000002</v>
      </c>
    </row>
    <row r="190" spans="1:13" x14ac:dyDescent="0.25">
      <c r="A190" s="22">
        <v>188</v>
      </c>
      <c r="B190" s="28">
        <v>2501</v>
      </c>
      <c r="C190" s="84">
        <v>25</v>
      </c>
      <c r="D190" s="21" t="s">
        <v>13</v>
      </c>
      <c r="E190" s="29">
        <v>580</v>
      </c>
      <c r="F190" s="29">
        <v>0</v>
      </c>
      <c r="G190" s="29">
        <f t="shared" si="22"/>
        <v>580</v>
      </c>
      <c r="H190" s="21">
        <f t="shared" si="23"/>
        <v>638</v>
      </c>
      <c r="I190" s="100">
        <f>I189</f>
        <v>15600</v>
      </c>
      <c r="J190" s="101">
        <f t="shared" si="24"/>
        <v>9048000</v>
      </c>
      <c r="K190" s="102">
        <f t="shared" si="25"/>
        <v>9590880</v>
      </c>
      <c r="L190" s="103">
        <f t="shared" si="26"/>
        <v>20000</v>
      </c>
      <c r="M190" s="104">
        <f t="shared" si="27"/>
        <v>1658800</v>
      </c>
    </row>
    <row r="191" spans="1:13" x14ac:dyDescent="0.25">
      <c r="A191" s="22">
        <v>189</v>
      </c>
      <c r="B191" s="28">
        <v>2502</v>
      </c>
      <c r="C191" s="84">
        <v>25</v>
      </c>
      <c r="D191" s="21" t="s">
        <v>13</v>
      </c>
      <c r="E191" s="29">
        <v>580</v>
      </c>
      <c r="F191" s="29">
        <v>0</v>
      </c>
      <c r="G191" s="29">
        <f t="shared" si="22"/>
        <v>580</v>
      </c>
      <c r="H191" s="21">
        <f t="shared" si="23"/>
        <v>638</v>
      </c>
      <c r="I191" s="100">
        <f t="shared" ref="I191:I197" si="35">I190</f>
        <v>15600</v>
      </c>
      <c r="J191" s="101">
        <f t="shared" si="24"/>
        <v>9048000</v>
      </c>
      <c r="K191" s="102">
        <f t="shared" si="25"/>
        <v>9590880</v>
      </c>
      <c r="L191" s="103">
        <f t="shared" si="26"/>
        <v>20000</v>
      </c>
      <c r="M191" s="104">
        <f t="shared" si="27"/>
        <v>1658800</v>
      </c>
    </row>
    <row r="192" spans="1:13" x14ac:dyDescent="0.25">
      <c r="A192" s="22">
        <v>190</v>
      </c>
      <c r="B192" s="28">
        <v>2503</v>
      </c>
      <c r="C192" s="84">
        <v>25</v>
      </c>
      <c r="D192" s="21" t="s">
        <v>18</v>
      </c>
      <c r="E192" s="29">
        <v>415</v>
      </c>
      <c r="F192" s="29">
        <v>0</v>
      </c>
      <c r="G192" s="29">
        <f t="shared" si="22"/>
        <v>415</v>
      </c>
      <c r="H192" s="21">
        <f t="shared" si="23"/>
        <v>456.50000000000006</v>
      </c>
      <c r="I192" s="100">
        <f t="shared" si="35"/>
        <v>15600</v>
      </c>
      <c r="J192" s="101">
        <f t="shared" si="24"/>
        <v>6474000</v>
      </c>
      <c r="K192" s="102">
        <f t="shared" si="25"/>
        <v>6862440</v>
      </c>
      <c r="L192" s="103">
        <f t="shared" si="26"/>
        <v>14500</v>
      </c>
      <c r="M192" s="104">
        <f t="shared" si="27"/>
        <v>1186900.0000000002</v>
      </c>
    </row>
    <row r="193" spans="1:15" x14ac:dyDescent="0.25">
      <c r="A193" s="22">
        <v>191</v>
      </c>
      <c r="B193" s="28">
        <v>2504</v>
      </c>
      <c r="C193" s="84">
        <v>25</v>
      </c>
      <c r="D193" s="21" t="s">
        <v>18</v>
      </c>
      <c r="E193" s="29">
        <v>415</v>
      </c>
      <c r="F193" s="29">
        <v>0</v>
      </c>
      <c r="G193" s="29">
        <f t="shared" si="22"/>
        <v>415</v>
      </c>
      <c r="H193" s="21">
        <f t="shared" si="23"/>
        <v>456.50000000000006</v>
      </c>
      <c r="I193" s="100">
        <f t="shared" si="35"/>
        <v>15600</v>
      </c>
      <c r="J193" s="101">
        <f t="shared" si="24"/>
        <v>6474000</v>
      </c>
      <c r="K193" s="102">
        <f t="shared" si="25"/>
        <v>6862440</v>
      </c>
      <c r="L193" s="103">
        <f t="shared" si="26"/>
        <v>14500</v>
      </c>
      <c r="M193" s="104">
        <f t="shared" si="27"/>
        <v>1186900.0000000002</v>
      </c>
    </row>
    <row r="194" spans="1:15" x14ac:dyDescent="0.25">
      <c r="A194" s="22">
        <v>192</v>
      </c>
      <c r="B194" s="28">
        <v>2505</v>
      </c>
      <c r="C194" s="84">
        <v>25</v>
      </c>
      <c r="D194" s="21" t="s">
        <v>13</v>
      </c>
      <c r="E194" s="29">
        <v>645</v>
      </c>
      <c r="F194" s="29">
        <v>34</v>
      </c>
      <c r="G194" s="29">
        <f t="shared" si="22"/>
        <v>679</v>
      </c>
      <c r="H194" s="21">
        <f t="shared" si="23"/>
        <v>746.90000000000009</v>
      </c>
      <c r="I194" s="100">
        <f>I193</f>
        <v>15600</v>
      </c>
      <c r="J194" s="101">
        <f t="shared" si="24"/>
        <v>10592400</v>
      </c>
      <c r="K194" s="102">
        <f t="shared" si="25"/>
        <v>11227944</v>
      </c>
      <c r="L194" s="103">
        <f t="shared" si="26"/>
        <v>23500</v>
      </c>
      <c r="M194" s="104">
        <f t="shared" si="27"/>
        <v>1941940.0000000002</v>
      </c>
    </row>
    <row r="195" spans="1:15" x14ac:dyDescent="0.25">
      <c r="A195" s="22">
        <v>193</v>
      </c>
      <c r="B195" s="28">
        <v>2506</v>
      </c>
      <c r="C195" s="84">
        <v>25</v>
      </c>
      <c r="D195" s="21" t="s">
        <v>13</v>
      </c>
      <c r="E195" s="29">
        <v>645</v>
      </c>
      <c r="F195" s="29">
        <v>34</v>
      </c>
      <c r="G195" s="29">
        <f t="shared" si="22"/>
        <v>679</v>
      </c>
      <c r="H195" s="21">
        <f t="shared" si="23"/>
        <v>746.90000000000009</v>
      </c>
      <c r="I195" s="100">
        <f t="shared" si="35"/>
        <v>15600</v>
      </c>
      <c r="J195" s="101">
        <f t="shared" si="24"/>
        <v>10592400</v>
      </c>
      <c r="K195" s="102">
        <f t="shared" si="25"/>
        <v>11227944</v>
      </c>
      <c r="L195" s="103">
        <f t="shared" si="26"/>
        <v>23500</v>
      </c>
      <c r="M195" s="104">
        <f t="shared" si="27"/>
        <v>1941940.0000000002</v>
      </c>
    </row>
    <row r="196" spans="1:15" x14ac:dyDescent="0.25">
      <c r="A196" s="22">
        <v>194</v>
      </c>
      <c r="B196" s="28">
        <v>2507</v>
      </c>
      <c r="C196" s="84">
        <v>25</v>
      </c>
      <c r="D196" s="21" t="s">
        <v>13</v>
      </c>
      <c r="E196" s="29">
        <v>645</v>
      </c>
      <c r="F196" s="29">
        <v>35</v>
      </c>
      <c r="G196" s="29">
        <f t="shared" ref="G196:G228" si="36">E196+F196</f>
        <v>680</v>
      </c>
      <c r="H196" s="21">
        <f t="shared" ref="H196:H228" si="37">G196*1.1</f>
        <v>748.00000000000011</v>
      </c>
      <c r="I196" s="100">
        <f t="shared" si="35"/>
        <v>15600</v>
      </c>
      <c r="J196" s="101">
        <f t="shared" ref="J196:J228" si="38">G196*I196</f>
        <v>10608000</v>
      </c>
      <c r="K196" s="102">
        <f t="shared" ref="K196:K228" si="39">ROUND(J196*1.06,0)</f>
        <v>11244480</v>
      </c>
      <c r="L196" s="103">
        <f t="shared" ref="L196:L228" si="40">MROUND((K196*0.025/12),500)</f>
        <v>23500</v>
      </c>
      <c r="M196" s="104">
        <f t="shared" ref="M196:M228" si="41">H196*2600</f>
        <v>1944800.0000000002</v>
      </c>
      <c r="O196" s="1">
        <f>5*40</f>
        <v>200</v>
      </c>
    </row>
    <row r="197" spans="1:15" x14ac:dyDescent="0.25">
      <c r="A197" s="22">
        <v>195</v>
      </c>
      <c r="B197" s="28">
        <v>2508</v>
      </c>
      <c r="C197" s="84">
        <v>25</v>
      </c>
      <c r="D197" s="21" t="s">
        <v>13</v>
      </c>
      <c r="E197" s="29">
        <v>645</v>
      </c>
      <c r="F197" s="29">
        <v>35</v>
      </c>
      <c r="G197" s="29">
        <f t="shared" si="36"/>
        <v>680</v>
      </c>
      <c r="H197" s="21">
        <f t="shared" si="37"/>
        <v>748.00000000000011</v>
      </c>
      <c r="I197" s="100">
        <f t="shared" si="35"/>
        <v>15600</v>
      </c>
      <c r="J197" s="101">
        <f t="shared" si="38"/>
        <v>10608000</v>
      </c>
      <c r="K197" s="102">
        <f t="shared" si="39"/>
        <v>11244480</v>
      </c>
      <c r="L197" s="103">
        <f t="shared" si="40"/>
        <v>23500</v>
      </c>
      <c r="M197" s="104">
        <f t="shared" si="41"/>
        <v>1944800.0000000002</v>
      </c>
    </row>
    <row r="198" spans="1:15" x14ac:dyDescent="0.25">
      <c r="A198" s="22">
        <v>196</v>
      </c>
      <c r="B198" s="28">
        <v>2601</v>
      </c>
      <c r="C198" s="84">
        <v>26</v>
      </c>
      <c r="D198" s="21" t="s">
        <v>13</v>
      </c>
      <c r="E198" s="29">
        <v>587</v>
      </c>
      <c r="F198" s="21">
        <v>47</v>
      </c>
      <c r="G198" s="29">
        <f t="shared" si="36"/>
        <v>634</v>
      </c>
      <c r="H198" s="21">
        <f t="shared" si="37"/>
        <v>697.40000000000009</v>
      </c>
      <c r="I198" s="100">
        <f>I197+150</f>
        <v>15750</v>
      </c>
      <c r="J198" s="101">
        <f t="shared" si="38"/>
        <v>9985500</v>
      </c>
      <c r="K198" s="102">
        <f t="shared" si="39"/>
        <v>10584630</v>
      </c>
      <c r="L198" s="103">
        <f t="shared" si="40"/>
        <v>22000</v>
      </c>
      <c r="M198" s="104">
        <f t="shared" si="41"/>
        <v>1813240.0000000002</v>
      </c>
    </row>
    <row r="199" spans="1:15" x14ac:dyDescent="0.25">
      <c r="A199" s="22">
        <v>197</v>
      </c>
      <c r="B199" s="28">
        <v>2603</v>
      </c>
      <c r="C199" s="84">
        <v>26</v>
      </c>
      <c r="D199" s="21" t="s">
        <v>18</v>
      </c>
      <c r="E199" s="29">
        <v>415</v>
      </c>
      <c r="F199" s="21">
        <v>0</v>
      </c>
      <c r="G199" s="29">
        <f t="shared" si="36"/>
        <v>415</v>
      </c>
      <c r="H199" s="21">
        <f t="shared" si="37"/>
        <v>456.50000000000006</v>
      </c>
      <c r="I199" s="100">
        <f t="shared" ref="I199:I205" si="42">I198</f>
        <v>15750</v>
      </c>
      <c r="J199" s="101">
        <f t="shared" si="38"/>
        <v>6536250</v>
      </c>
      <c r="K199" s="102">
        <f t="shared" si="39"/>
        <v>6928425</v>
      </c>
      <c r="L199" s="103">
        <f t="shared" si="40"/>
        <v>14500</v>
      </c>
      <c r="M199" s="104">
        <f t="shared" si="41"/>
        <v>1186900.0000000002</v>
      </c>
    </row>
    <row r="200" spans="1:15" x14ac:dyDescent="0.25">
      <c r="A200" s="22">
        <v>198</v>
      </c>
      <c r="B200" s="28">
        <v>2604</v>
      </c>
      <c r="C200" s="84">
        <v>26</v>
      </c>
      <c r="D200" s="21" t="s">
        <v>18</v>
      </c>
      <c r="E200" s="29">
        <v>415</v>
      </c>
      <c r="F200" s="21">
        <v>0</v>
      </c>
      <c r="G200" s="29">
        <f t="shared" si="36"/>
        <v>415</v>
      </c>
      <c r="H200" s="21">
        <f t="shared" si="37"/>
        <v>456.50000000000006</v>
      </c>
      <c r="I200" s="100">
        <f t="shared" si="42"/>
        <v>15750</v>
      </c>
      <c r="J200" s="101">
        <f t="shared" si="38"/>
        <v>6536250</v>
      </c>
      <c r="K200" s="102">
        <f t="shared" si="39"/>
        <v>6928425</v>
      </c>
      <c r="L200" s="103">
        <f t="shared" si="40"/>
        <v>14500</v>
      </c>
      <c r="M200" s="104">
        <f t="shared" si="41"/>
        <v>1186900.0000000002</v>
      </c>
    </row>
    <row r="201" spans="1:15" x14ac:dyDescent="0.25">
      <c r="A201" s="22">
        <v>199</v>
      </c>
      <c r="B201" s="28">
        <v>2605</v>
      </c>
      <c r="C201" s="84">
        <v>26</v>
      </c>
      <c r="D201" s="21" t="s">
        <v>13</v>
      </c>
      <c r="E201" s="29">
        <v>645</v>
      </c>
      <c r="F201" s="21">
        <v>54</v>
      </c>
      <c r="G201" s="29">
        <f t="shared" si="36"/>
        <v>699</v>
      </c>
      <c r="H201" s="21">
        <f t="shared" si="37"/>
        <v>768.90000000000009</v>
      </c>
      <c r="I201" s="100">
        <f t="shared" si="42"/>
        <v>15750</v>
      </c>
      <c r="J201" s="101">
        <f t="shared" si="38"/>
        <v>11009250</v>
      </c>
      <c r="K201" s="102">
        <f t="shared" si="39"/>
        <v>11669805</v>
      </c>
      <c r="L201" s="103">
        <f t="shared" si="40"/>
        <v>24500</v>
      </c>
      <c r="M201" s="104">
        <f t="shared" si="41"/>
        <v>1999140.0000000002</v>
      </c>
    </row>
    <row r="202" spans="1:15" x14ac:dyDescent="0.25">
      <c r="A202" s="22">
        <v>200</v>
      </c>
      <c r="B202" s="28">
        <v>2606</v>
      </c>
      <c r="C202" s="84">
        <v>26</v>
      </c>
      <c r="D202" s="21" t="s">
        <v>13</v>
      </c>
      <c r="E202" s="29">
        <v>645</v>
      </c>
      <c r="F202" s="21">
        <v>54</v>
      </c>
      <c r="G202" s="29">
        <f t="shared" si="36"/>
        <v>699</v>
      </c>
      <c r="H202" s="21">
        <f t="shared" si="37"/>
        <v>768.90000000000009</v>
      </c>
      <c r="I202" s="100">
        <f>I201</f>
        <v>15750</v>
      </c>
      <c r="J202" s="101">
        <f t="shared" si="38"/>
        <v>11009250</v>
      </c>
      <c r="K202" s="102">
        <f t="shared" si="39"/>
        <v>11669805</v>
      </c>
      <c r="L202" s="103">
        <f t="shared" si="40"/>
        <v>24500</v>
      </c>
      <c r="M202" s="104">
        <f t="shared" si="41"/>
        <v>1999140.0000000002</v>
      </c>
    </row>
    <row r="203" spans="1:15" x14ac:dyDescent="0.25">
      <c r="A203" s="22">
        <v>201</v>
      </c>
      <c r="B203" s="28">
        <v>2607</v>
      </c>
      <c r="C203" s="84">
        <v>26</v>
      </c>
      <c r="D203" s="21" t="s">
        <v>13</v>
      </c>
      <c r="E203" s="29">
        <v>645</v>
      </c>
      <c r="F203" s="21">
        <v>56</v>
      </c>
      <c r="G203" s="29">
        <f t="shared" si="36"/>
        <v>701</v>
      </c>
      <c r="H203" s="21">
        <f t="shared" si="37"/>
        <v>771.1</v>
      </c>
      <c r="I203" s="100">
        <f t="shared" si="42"/>
        <v>15750</v>
      </c>
      <c r="J203" s="101">
        <f t="shared" si="38"/>
        <v>11040750</v>
      </c>
      <c r="K203" s="102">
        <f t="shared" si="39"/>
        <v>11703195</v>
      </c>
      <c r="L203" s="103">
        <f t="shared" si="40"/>
        <v>24500</v>
      </c>
      <c r="M203" s="104">
        <f t="shared" si="41"/>
        <v>2004860</v>
      </c>
    </row>
    <row r="204" spans="1:15" x14ac:dyDescent="0.25">
      <c r="A204" s="22">
        <v>202</v>
      </c>
      <c r="B204" s="28">
        <v>2608</v>
      </c>
      <c r="C204" s="84">
        <v>26</v>
      </c>
      <c r="D204" s="21" t="s">
        <v>13</v>
      </c>
      <c r="E204" s="29">
        <v>645</v>
      </c>
      <c r="F204" s="21">
        <v>56</v>
      </c>
      <c r="G204" s="29">
        <f t="shared" si="36"/>
        <v>701</v>
      </c>
      <c r="H204" s="21">
        <f t="shared" si="37"/>
        <v>771.1</v>
      </c>
      <c r="I204" s="100">
        <f t="shared" si="42"/>
        <v>15750</v>
      </c>
      <c r="J204" s="101">
        <f t="shared" si="38"/>
        <v>11040750</v>
      </c>
      <c r="K204" s="102">
        <f t="shared" si="39"/>
        <v>11703195</v>
      </c>
      <c r="L204" s="103">
        <f t="shared" si="40"/>
        <v>24500</v>
      </c>
      <c r="M204" s="104">
        <f t="shared" si="41"/>
        <v>2004860</v>
      </c>
    </row>
    <row r="205" spans="1:15" x14ac:dyDescent="0.25">
      <c r="A205" s="22">
        <v>203</v>
      </c>
      <c r="B205" s="28">
        <v>2701</v>
      </c>
      <c r="C205" s="84">
        <v>27</v>
      </c>
      <c r="D205" s="21" t="s">
        <v>13</v>
      </c>
      <c r="E205" s="29">
        <v>587</v>
      </c>
      <c r="F205" s="21">
        <v>47</v>
      </c>
      <c r="G205" s="29">
        <f t="shared" si="36"/>
        <v>634</v>
      </c>
      <c r="H205" s="21">
        <f t="shared" si="37"/>
        <v>697.40000000000009</v>
      </c>
      <c r="I205" s="100">
        <f>I204</f>
        <v>15750</v>
      </c>
      <c r="J205" s="101">
        <f t="shared" si="38"/>
        <v>9985500</v>
      </c>
      <c r="K205" s="102">
        <f t="shared" si="39"/>
        <v>10584630</v>
      </c>
      <c r="L205" s="103">
        <f t="shared" si="40"/>
        <v>22000</v>
      </c>
      <c r="M205" s="104">
        <f t="shared" si="41"/>
        <v>1813240.0000000002</v>
      </c>
    </row>
    <row r="206" spans="1:15" x14ac:dyDescent="0.25">
      <c r="A206" s="22">
        <v>204</v>
      </c>
      <c r="B206" s="28">
        <v>2702</v>
      </c>
      <c r="C206" s="84">
        <v>27</v>
      </c>
      <c r="D206" s="21" t="s">
        <v>13</v>
      </c>
      <c r="E206" s="29">
        <v>587</v>
      </c>
      <c r="F206" s="21">
        <v>47</v>
      </c>
      <c r="G206" s="29">
        <f t="shared" si="36"/>
        <v>634</v>
      </c>
      <c r="H206" s="21">
        <f t="shared" si="37"/>
        <v>697.40000000000009</v>
      </c>
      <c r="I206" s="100">
        <f t="shared" ref="I206:I212" si="43">I205</f>
        <v>15750</v>
      </c>
      <c r="J206" s="101">
        <f t="shared" si="38"/>
        <v>9985500</v>
      </c>
      <c r="K206" s="102">
        <f t="shared" si="39"/>
        <v>10584630</v>
      </c>
      <c r="L206" s="103">
        <f t="shared" si="40"/>
        <v>22000</v>
      </c>
      <c r="M206" s="104">
        <f t="shared" si="41"/>
        <v>1813240.0000000002</v>
      </c>
    </row>
    <row r="207" spans="1:15" x14ac:dyDescent="0.25">
      <c r="A207" s="22">
        <v>205</v>
      </c>
      <c r="B207" s="28">
        <v>2703</v>
      </c>
      <c r="C207" s="84">
        <v>27</v>
      </c>
      <c r="D207" s="21" t="s">
        <v>18</v>
      </c>
      <c r="E207" s="29">
        <v>415</v>
      </c>
      <c r="F207" s="21">
        <v>0</v>
      </c>
      <c r="G207" s="29">
        <f t="shared" si="36"/>
        <v>415</v>
      </c>
      <c r="H207" s="21">
        <f t="shared" si="37"/>
        <v>456.50000000000006</v>
      </c>
      <c r="I207" s="100">
        <f t="shared" si="43"/>
        <v>15750</v>
      </c>
      <c r="J207" s="101">
        <f t="shared" si="38"/>
        <v>6536250</v>
      </c>
      <c r="K207" s="102">
        <f t="shared" si="39"/>
        <v>6928425</v>
      </c>
      <c r="L207" s="103">
        <f t="shared" si="40"/>
        <v>14500</v>
      </c>
      <c r="M207" s="104">
        <f t="shared" si="41"/>
        <v>1186900.0000000002</v>
      </c>
    </row>
    <row r="208" spans="1:15" x14ac:dyDescent="0.25">
      <c r="A208" s="22">
        <v>206</v>
      </c>
      <c r="B208" s="28">
        <v>2704</v>
      </c>
      <c r="C208" s="84">
        <v>27</v>
      </c>
      <c r="D208" s="21" t="s">
        <v>18</v>
      </c>
      <c r="E208" s="29">
        <v>415</v>
      </c>
      <c r="F208" s="21">
        <v>0</v>
      </c>
      <c r="G208" s="29">
        <f t="shared" si="36"/>
        <v>415</v>
      </c>
      <c r="H208" s="21">
        <f t="shared" si="37"/>
        <v>456.50000000000006</v>
      </c>
      <c r="I208" s="100">
        <f t="shared" si="43"/>
        <v>15750</v>
      </c>
      <c r="J208" s="101">
        <f t="shared" si="38"/>
        <v>6536250</v>
      </c>
      <c r="K208" s="102">
        <f t="shared" si="39"/>
        <v>6928425</v>
      </c>
      <c r="L208" s="103">
        <f t="shared" si="40"/>
        <v>14500</v>
      </c>
      <c r="M208" s="104">
        <f t="shared" si="41"/>
        <v>1186900.0000000002</v>
      </c>
    </row>
    <row r="209" spans="1:13" x14ac:dyDescent="0.25">
      <c r="A209" s="22">
        <v>207</v>
      </c>
      <c r="B209" s="28">
        <v>2705</v>
      </c>
      <c r="C209" s="84">
        <v>27</v>
      </c>
      <c r="D209" s="21" t="s">
        <v>13</v>
      </c>
      <c r="E209" s="29">
        <v>645</v>
      </c>
      <c r="F209" s="21">
        <v>54</v>
      </c>
      <c r="G209" s="29">
        <f t="shared" si="36"/>
        <v>699</v>
      </c>
      <c r="H209" s="21">
        <f t="shared" si="37"/>
        <v>768.90000000000009</v>
      </c>
      <c r="I209" s="100">
        <f>I208</f>
        <v>15750</v>
      </c>
      <c r="J209" s="101">
        <f t="shared" si="38"/>
        <v>11009250</v>
      </c>
      <c r="K209" s="102">
        <f t="shared" si="39"/>
        <v>11669805</v>
      </c>
      <c r="L209" s="103">
        <f t="shared" si="40"/>
        <v>24500</v>
      </c>
      <c r="M209" s="104">
        <f t="shared" si="41"/>
        <v>1999140.0000000002</v>
      </c>
    </row>
    <row r="210" spans="1:13" x14ac:dyDescent="0.25">
      <c r="A210" s="22">
        <v>208</v>
      </c>
      <c r="B210" s="28">
        <v>2706</v>
      </c>
      <c r="C210" s="84">
        <v>27</v>
      </c>
      <c r="D210" s="21" t="s">
        <v>13</v>
      </c>
      <c r="E210" s="29">
        <v>645</v>
      </c>
      <c r="F210" s="21">
        <v>54</v>
      </c>
      <c r="G210" s="29">
        <f t="shared" si="36"/>
        <v>699</v>
      </c>
      <c r="H210" s="21">
        <f t="shared" si="37"/>
        <v>768.90000000000009</v>
      </c>
      <c r="I210" s="100">
        <f t="shared" si="43"/>
        <v>15750</v>
      </c>
      <c r="J210" s="101">
        <f t="shared" si="38"/>
        <v>11009250</v>
      </c>
      <c r="K210" s="102">
        <f t="shared" si="39"/>
        <v>11669805</v>
      </c>
      <c r="L210" s="103">
        <f t="shared" si="40"/>
        <v>24500</v>
      </c>
      <c r="M210" s="104">
        <f t="shared" si="41"/>
        <v>1999140.0000000002</v>
      </c>
    </row>
    <row r="211" spans="1:13" x14ac:dyDescent="0.25">
      <c r="A211" s="22">
        <v>209</v>
      </c>
      <c r="B211" s="28">
        <v>2707</v>
      </c>
      <c r="C211" s="84">
        <v>27</v>
      </c>
      <c r="D211" s="21" t="s">
        <v>13</v>
      </c>
      <c r="E211" s="29">
        <v>645</v>
      </c>
      <c r="F211" s="21">
        <v>56</v>
      </c>
      <c r="G211" s="29">
        <f t="shared" si="36"/>
        <v>701</v>
      </c>
      <c r="H211" s="21">
        <f t="shared" si="37"/>
        <v>771.1</v>
      </c>
      <c r="I211" s="100">
        <f t="shared" si="43"/>
        <v>15750</v>
      </c>
      <c r="J211" s="101">
        <f t="shared" si="38"/>
        <v>11040750</v>
      </c>
      <c r="K211" s="102">
        <f t="shared" si="39"/>
        <v>11703195</v>
      </c>
      <c r="L211" s="103">
        <f t="shared" si="40"/>
        <v>24500</v>
      </c>
      <c r="M211" s="104">
        <f t="shared" si="41"/>
        <v>2004860</v>
      </c>
    </row>
    <row r="212" spans="1:13" x14ac:dyDescent="0.25">
      <c r="A212" s="22">
        <v>210</v>
      </c>
      <c r="B212" s="28">
        <v>2708</v>
      </c>
      <c r="C212" s="84">
        <v>27</v>
      </c>
      <c r="D212" s="21" t="s">
        <v>13</v>
      </c>
      <c r="E212" s="29">
        <v>645</v>
      </c>
      <c r="F212" s="21">
        <v>56</v>
      </c>
      <c r="G212" s="29">
        <f t="shared" si="36"/>
        <v>701</v>
      </c>
      <c r="H212" s="21">
        <f t="shared" si="37"/>
        <v>771.1</v>
      </c>
      <c r="I212" s="100">
        <f t="shared" si="43"/>
        <v>15750</v>
      </c>
      <c r="J212" s="101">
        <f t="shared" si="38"/>
        <v>11040750</v>
      </c>
      <c r="K212" s="102">
        <f t="shared" si="39"/>
        <v>11703195</v>
      </c>
      <c r="L212" s="103">
        <f t="shared" si="40"/>
        <v>24500</v>
      </c>
      <c r="M212" s="104">
        <f t="shared" si="41"/>
        <v>2004860</v>
      </c>
    </row>
    <row r="213" spans="1:13" x14ac:dyDescent="0.25">
      <c r="A213" s="22">
        <v>211</v>
      </c>
      <c r="B213" s="28">
        <v>2801</v>
      </c>
      <c r="C213" s="84">
        <v>28</v>
      </c>
      <c r="D213" s="21" t="s">
        <v>13</v>
      </c>
      <c r="E213" s="29">
        <v>587</v>
      </c>
      <c r="F213" s="21">
        <v>47</v>
      </c>
      <c r="G213" s="29">
        <f t="shared" si="36"/>
        <v>634</v>
      </c>
      <c r="H213" s="21">
        <f t="shared" si="37"/>
        <v>697.40000000000009</v>
      </c>
      <c r="I213" s="100">
        <f>I212</f>
        <v>15750</v>
      </c>
      <c r="J213" s="101">
        <f t="shared" si="38"/>
        <v>9985500</v>
      </c>
      <c r="K213" s="102">
        <f t="shared" si="39"/>
        <v>10584630</v>
      </c>
      <c r="L213" s="103">
        <f t="shared" si="40"/>
        <v>22000</v>
      </c>
      <c r="M213" s="104">
        <f t="shared" si="41"/>
        <v>1813240.0000000002</v>
      </c>
    </row>
    <row r="214" spans="1:13" x14ac:dyDescent="0.25">
      <c r="A214" s="22">
        <v>212</v>
      </c>
      <c r="B214" s="28">
        <v>2802</v>
      </c>
      <c r="C214" s="84">
        <v>28</v>
      </c>
      <c r="D214" s="21" t="s">
        <v>13</v>
      </c>
      <c r="E214" s="29">
        <v>587</v>
      </c>
      <c r="F214" s="21">
        <v>47</v>
      </c>
      <c r="G214" s="29">
        <f t="shared" si="36"/>
        <v>634</v>
      </c>
      <c r="H214" s="21">
        <f t="shared" si="37"/>
        <v>697.40000000000009</v>
      </c>
      <c r="I214" s="100">
        <f t="shared" ref="I214:I220" si="44">I213</f>
        <v>15750</v>
      </c>
      <c r="J214" s="101">
        <f t="shared" si="38"/>
        <v>9985500</v>
      </c>
      <c r="K214" s="102">
        <f t="shared" si="39"/>
        <v>10584630</v>
      </c>
      <c r="L214" s="103">
        <f t="shared" si="40"/>
        <v>22000</v>
      </c>
      <c r="M214" s="104">
        <f t="shared" si="41"/>
        <v>1813240.0000000002</v>
      </c>
    </row>
    <row r="215" spans="1:13" x14ac:dyDescent="0.25">
      <c r="A215" s="22">
        <v>213</v>
      </c>
      <c r="B215" s="28">
        <v>2803</v>
      </c>
      <c r="C215" s="84">
        <v>28</v>
      </c>
      <c r="D215" s="21" t="s">
        <v>18</v>
      </c>
      <c r="E215" s="29">
        <v>415</v>
      </c>
      <c r="F215" s="21">
        <v>0</v>
      </c>
      <c r="G215" s="29">
        <f t="shared" si="36"/>
        <v>415</v>
      </c>
      <c r="H215" s="21">
        <f t="shared" si="37"/>
        <v>456.50000000000006</v>
      </c>
      <c r="I215" s="100">
        <f t="shared" si="44"/>
        <v>15750</v>
      </c>
      <c r="J215" s="101">
        <f t="shared" si="38"/>
        <v>6536250</v>
      </c>
      <c r="K215" s="102">
        <f t="shared" si="39"/>
        <v>6928425</v>
      </c>
      <c r="L215" s="103">
        <f t="shared" si="40"/>
        <v>14500</v>
      </c>
      <c r="M215" s="104">
        <f t="shared" si="41"/>
        <v>1186900.0000000002</v>
      </c>
    </row>
    <row r="216" spans="1:13" x14ac:dyDescent="0.25">
      <c r="A216" s="22">
        <v>214</v>
      </c>
      <c r="B216" s="28">
        <v>2804</v>
      </c>
      <c r="C216" s="84">
        <v>28</v>
      </c>
      <c r="D216" s="21" t="s">
        <v>18</v>
      </c>
      <c r="E216" s="29">
        <v>415</v>
      </c>
      <c r="F216" s="21">
        <v>0</v>
      </c>
      <c r="G216" s="29">
        <f t="shared" si="36"/>
        <v>415</v>
      </c>
      <c r="H216" s="21">
        <f t="shared" si="37"/>
        <v>456.50000000000006</v>
      </c>
      <c r="I216" s="100">
        <f t="shared" si="44"/>
        <v>15750</v>
      </c>
      <c r="J216" s="101">
        <f t="shared" si="38"/>
        <v>6536250</v>
      </c>
      <c r="K216" s="102">
        <f t="shared" si="39"/>
        <v>6928425</v>
      </c>
      <c r="L216" s="103">
        <f t="shared" si="40"/>
        <v>14500</v>
      </c>
      <c r="M216" s="104">
        <f t="shared" si="41"/>
        <v>1186900.0000000002</v>
      </c>
    </row>
    <row r="217" spans="1:13" x14ac:dyDescent="0.25">
      <c r="A217" s="22">
        <v>215</v>
      </c>
      <c r="B217" s="28">
        <v>2805</v>
      </c>
      <c r="C217" s="84">
        <v>28</v>
      </c>
      <c r="D217" s="21" t="s">
        <v>13</v>
      </c>
      <c r="E217" s="29">
        <v>645</v>
      </c>
      <c r="F217" s="21">
        <v>54</v>
      </c>
      <c r="G217" s="29">
        <f t="shared" si="36"/>
        <v>699</v>
      </c>
      <c r="H217" s="21">
        <f t="shared" si="37"/>
        <v>768.90000000000009</v>
      </c>
      <c r="I217" s="100">
        <f>I216</f>
        <v>15750</v>
      </c>
      <c r="J217" s="101">
        <f t="shared" si="38"/>
        <v>11009250</v>
      </c>
      <c r="K217" s="102">
        <f t="shared" si="39"/>
        <v>11669805</v>
      </c>
      <c r="L217" s="103">
        <f t="shared" si="40"/>
        <v>24500</v>
      </c>
      <c r="M217" s="104">
        <f t="shared" si="41"/>
        <v>1999140.0000000002</v>
      </c>
    </row>
    <row r="218" spans="1:13" x14ac:dyDescent="0.25">
      <c r="A218" s="22">
        <v>216</v>
      </c>
      <c r="B218" s="28">
        <v>2806</v>
      </c>
      <c r="C218" s="84">
        <v>28</v>
      </c>
      <c r="D218" s="21" t="s">
        <v>13</v>
      </c>
      <c r="E218" s="29">
        <v>645</v>
      </c>
      <c r="F218" s="21">
        <v>54</v>
      </c>
      <c r="G218" s="29">
        <f t="shared" si="36"/>
        <v>699</v>
      </c>
      <c r="H218" s="21">
        <f t="shared" si="37"/>
        <v>768.90000000000009</v>
      </c>
      <c r="I218" s="100">
        <f t="shared" si="44"/>
        <v>15750</v>
      </c>
      <c r="J218" s="101">
        <f t="shared" si="38"/>
        <v>11009250</v>
      </c>
      <c r="K218" s="102">
        <f t="shared" si="39"/>
        <v>11669805</v>
      </c>
      <c r="L218" s="103">
        <f t="shared" si="40"/>
        <v>24500</v>
      </c>
      <c r="M218" s="104">
        <f t="shared" si="41"/>
        <v>1999140.0000000002</v>
      </c>
    </row>
    <row r="219" spans="1:13" x14ac:dyDescent="0.25">
      <c r="A219" s="22">
        <v>217</v>
      </c>
      <c r="B219" s="28">
        <v>2807</v>
      </c>
      <c r="C219" s="84">
        <v>28</v>
      </c>
      <c r="D219" s="21" t="s">
        <v>13</v>
      </c>
      <c r="E219" s="29">
        <v>645</v>
      </c>
      <c r="F219" s="21">
        <v>56</v>
      </c>
      <c r="G219" s="29">
        <f t="shared" si="36"/>
        <v>701</v>
      </c>
      <c r="H219" s="21">
        <f t="shared" si="37"/>
        <v>771.1</v>
      </c>
      <c r="I219" s="100">
        <f t="shared" si="44"/>
        <v>15750</v>
      </c>
      <c r="J219" s="101">
        <f t="shared" si="38"/>
        <v>11040750</v>
      </c>
      <c r="K219" s="102">
        <f t="shared" si="39"/>
        <v>11703195</v>
      </c>
      <c r="L219" s="103">
        <f t="shared" si="40"/>
        <v>24500</v>
      </c>
      <c r="M219" s="104">
        <f t="shared" si="41"/>
        <v>2004860</v>
      </c>
    </row>
    <row r="220" spans="1:13" x14ac:dyDescent="0.25">
      <c r="A220" s="22">
        <v>218</v>
      </c>
      <c r="B220" s="28">
        <v>2808</v>
      </c>
      <c r="C220" s="84">
        <v>28</v>
      </c>
      <c r="D220" s="21" t="s">
        <v>13</v>
      </c>
      <c r="E220" s="29">
        <v>645</v>
      </c>
      <c r="F220" s="21">
        <v>56</v>
      </c>
      <c r="G220" s="29">
        <f t="shared" si="36"/>
        <v>701</v>
      </c>
      <c r="H220" s="21">
        <f t="shared" si="37"/>
        <v>771.1</v>
      </c>
      <c r="I220" s="100">
        <f t="shared" si="44"/>
        <v>15750</v>
      </c>
      <c r="J220" s="101">
        <f t="shared" si="38"/>
        <v>11040750</v>
      </c>
      <c r="K220" s="102">
        <f t="shared" si="39"/>
        <v>11703195</v>
      </c>
      <c r="L220" s="103">
        <f t="shared" si="40"/>
        <v>24500</v>
      </c>
      <c r="M220" s="104">
        <f t="shared" si="41"/>
        <v>2004860</v>
      </c>
    </row>
    <row r="221" spans="1:13" x14ac:dyDescent="0.25">
      <c r="A221" s="22">
        <v>219</v>
      </c>
      <c r="B221" s="28">
        <v>2901</v>
      </c>
      <c r="C221" s="84">
        <v>29</v>
      </c>
      <c r="D221" s="21" t="s">
        <v>13</v>
      </c>
      <c r="E221" s="29">
        <v>587</v>
      </c>
      <c r="F221" s="21">
        <v>47</v>
      </c>
      <c r="G221" s="29">
        <f t="shared" si="36"/>
        <v>634</v>
      </c>
      <c r="H221" s="21">
        <f t="shared" si="37"/>
        <v>697.40000000000009</v>
      </c>
      <c r="I221" s="100">
        <f>I220</f>
        <v>15750</v>
      </c>
      <c r="J221" s="101">
        <f t="shared" si="38"/>
        <v>9985500</v>
      </c>
      <c r="K221" s="102">
        <f t="shared" si="39"/>
        <v>10584630</v>
      </c>
      <c r="L221" s="103">
        <f t="shared" si="40"/>
        <v>22000</v>
      </c>
      <c r="M221" s="104">
        <f t="shared" si="41"/>
        <v>1813240.0000000002</v>
      </c>
    </row>
    <row r="222" spans="1:13" x14ac:dyDescent="0.25">
      <c r="A222" s="22">
        <v>220</v>
      </c>
      <c r="B222" s="28">
        <v>2902</v>
      </c>
      <c r="C222" s="84">
        <v>29</v>
      </c>
      <c r="D222" s="21" t="s">
        <v>13</v>
      </c>
      <c r="E222" s="29">
        <v>587</v>
      </c>
      <c r="F222" s="21">
        <v>47</v>
      </c>
      <c r="G222" s="29">
        <f t="shared" si="36"/>
        <v>634</v>
      </c>
      <c r="H222" s="21">
        <f t="shared" si="37"/>
        <v>697.40000000000009</v>
      </c>
      <c r="I222" s="100">
        <f t="shared" ref="I222:I228" si="45">I221</f>
        <v>15750</v>
      </c>
      <c r="J222" s="101">
        <f t="shared" si="38"/>
        <v>9985500</v>
      </c>
      <c r="K222" s="102">
        <f t="shared" si="39"/>
        <v>10584630</v>
      </c>
      <c r="L222" s="103">
        <f t="shared" si="40"/>
        <v>22000</v>
      </c>
      <c r="M222" s="104">
        <f t="shared" si="41"/>
        <v>1813240.0000000002</v>
      </c>
    </row>
    <row r="223" spans="1:13" x14ac:dyDescent="0.25">
      <c r="A223" s="22">
        <v>221</v>
      </c>
      <c r="B223" s="28">
        <v>2903</v>
      </c>
      <c r="C223" s="84">
        <v>29</v>
      </c>
      <c r="D223" s="21" t="s">
        <v>18</v>
      </c>
      <c r="E223" s="29">
        <v>415</v>
      </c>
      <c r="F223" s="21">
        <v>0</v>
      </c>
      <c r="G223" s="29">
        <f t="shared" si="36"/>
        <v>415</v>
      </c>
      <c r="H223" s="21">
        <f t="shared" si="37"/>
        <v>456.50000000000006</v>
      </c>
      <c r="I223" s="100">
        <f t="shared" si="45"/>
        <v>15750</v>
      </c>
      <c r="J223" s="101">
        <f t="shared" si="38"/>
        <v>6536250</v>
      </c>
      <c r="K223" s="102">
        <f t="shared" si="39"/>
        <v>6928425</v>
      </c>
      <c r="L223" s="103">
        <f t="shared" si="40"/>
        <v>14500</v>
      </c>
      <c r="M223" s="104">
        <f t="shared" si="41"/>
        <v>1186900.0000000002</v>
      </c>
    </row>
    <row r="224" spans="1:13" x14ac:dyDescent="0.25">
      <c r="A224" s="22">
        <v>222</v>
      </c>
      <c r="B224" s="28">
        <v>2904</v>
      </c>
      <c r="C224" s="84">
        <v>29</v>
      </c>
      <c r="D224" s="21" t="s">
        <v>18</v>
      </c>
      <c r="E224" s="29">
        <v>415</v>
      </c>
      <c r="F224" s="21">
        <v>0</v>
      </c>
      <c r="G224" s="29">
        <f t="shared" si="36"/>
        <v>415</v>
      </c>
      <c r="H224" s="21">
        <f t="shared" si="37"/>
        <v>456.50000000000006</v>
      </c>
      <c r="I224" s="100">
        <f t="shared" si="45"/>
        <v>15750</v>
      </c>
      <c r="J224" s="101">
        <f t="shared" si="38"/>
        <v>6536250</v>
      </c>
      <c r="K224" s="102">
        <f t="shared" si="39"/>
        <v>6928425</v>
      </c>
      <c r="L224" s="103">
        <f t="shared" si="40"/>
        <v>14500</v>
      </c>
      <c r="M224" s="104">
        <f t="shared" si="41"/>
        <v>1186900.0000000002</v>
      </c>
    </row>
    <row r="225" spans="1:13" x14ac:dyDescent="0.25">
      <c r="A225" s="22">
        <v>223</v>
      </c>
      <c r="B225" s="28">
        <v>2905</v>
      </c>
      <c r="C225" s="84">
        <v>29</v>
      </c>
      <c r="D225" s="21" t="s">
        <v>13</v>
      </c>
      <c r="E225" s="29">
        <v>645</v>
      </c>
      <c r="F225" s="21">
        <v>54</v>
      </c>
      <c r="G225" s="29">
        <f t="shared" si="36"/>
        <v>699</v>
      </c>
      <c r="H225" s="21">
        <f t="shared" si="37"/>
        <v>768.90000000000009</v>
      </c>
      <c r="I225" s="100">
        <f>I224</f>
        <v>15750</v>
      </c>
      <c r="J225" s="101">
        <f t="shared" si="38"/>
        <v>11009250</v>
      </c>
      <c r="K225" s="102">
        <f t="shared" si="39"/>
        <v>11669805</v>
      </c>
      <c r="L225" s="103">
        <f t="shared" si="40"/>
        <v>24500</v>
      </c>
      <c r="M225" s="104">
        <f t="shared" si="41"/>
        <v>1999140.0000000002</v>
      </c>
    </row>
    <row r="226" spans="1:13" x14ac:dyDescent="0.25">
      <c r="A226" s="22">
        <v>224</v>
      </c>
      <c r="B226" s="28">
        <v>2906</v>
      </c>
      <c r="C226" s="84">
        <v>29</v>
      </c>
      <c r="D226" s="21" t="s">
        <v>13</v>
      </c>
      <c r="E226" s="29">
        <v>645</v>
      </c>
      <c r="F226" s="21">
        <v>54</v>
      </c>
      <c r="G226" s="29">
        <f t="shared" si="36"/>
        <v>699</v>
      </c>
      <c r="H226" s="21">
        <f t="shared" si="37"/>
        <v>768.90000000000009</v>
      </c>
      <c r="I226" s="100">
        <f t="shared" si="45"/>
        <v>15750</v>
      </c>
      <c r="J226" s="101">
        <f t="shared" si="38"/>
        <v>11009250</v>
      </c>
      <c r="K226" s="102">
        <f t="shared" si="39"/>
        <v>11669805</v>
      </c>
      <c r="L226" s="103">
        <f t="shared" si="40"/>
        <v>24500</v>
      </c>
      <c r="M226" s="104">
        <f t="shared" si="41"/>
        <v>1999140.0000000002</v>
      </c>
    </row>
    <row r="227" spans="1:13" x14ac:dyDescent="0.25">
      <c r="A227" s="22">
        <v>225</v>
      </c>
      <c r="B227" s="28">
        <v>2907</v>
      </c>
      <c r="C227" s="84">
        <v>29</v>
      </c>
      <c r="D227" s="21" t="s">
        <v>13</v>
      </c>
      <c r="E227" s="29">
        <v>645</v>
      </c>
      <c r="F227" s="21">
        <v>56</v>
      </c>
      <c r="G227" s="29">
        <f t="shared" si="36"/>
        <v>701</v>
      </c>
      <c r="H227" s="21">
        <f t="shared" si="37"/>
        <v>771.1</v>
      </c>
      <c r="I227" s="100">
        <f t="shared" si="45"/>
        <v>15750</v>
      </c>
      <c r="J227" s="101">
        <f t="shared" si="38"/>
        <v>11040750</v>
      </c>
      <c r="K227" s="102">
        <f t="shared" si="39"/>
        <v>11703195</v>
      </c>
      <c r="L227" s="103">
        <f t="shared" si="40"/>
        <v>24500</v>
      </c>
      <c r="M227" s="104">
        <f t="shared" si="41"/>
        <v>2004860</v>
      </c>
    </row>
    <row r="228" spans="1:13" x14ac:dyDescent="0.25">
      <c r="A228" s="22">
        <v>226</v>
      </c>
      <c r="B228" s="28">
        <v>2908</v>
      </c>
      <c r="C228" s="84">
        <v>29</v>
      </c>
      <c r="D228" s="21" t="s">
        <v>13</v>
      </c>
      <c r="E228" s="29">
        <v>645</v>
      </c>
      <c r="F228" s="21">
        <v>56</v>
      </c>
      <c r="G228" s="29">
        <f t="shared" si="36"/>
        <v>701</v>
      </c>
      <c r="H228" s="21">
        <f t="shared" si="37"/>
        <v>771.1</v>
      </c>
      <c r="I228" s="100">
        <f t="shared" si="45"/>
        <v>15750</v>
      </c>
      <c r="J228" s="101">
        <f t="shared" si="38"/>
        <v>11040750</v>
      </c>
      <c r="K228" s="102">
        <f t="shared" si="39"/>
        <v>11703195</v>
      </c>
      <c r="L228" s="103">
        <f t="shared" si="40"/>
        <v>24500</v>
      </c>
      <c r="M228" s="104">
        <f t="shared" si="41"/>
        <v>2004860</v>
      </c>
    </row>
    <row r="229" spans="1:13" x14ac:dyDescent="0.25">
      <c r="A229" s="86" t="s">
        <v>3</v>
      </c>
      <c r="B229" s="86"/>
      <c r="C229" s="86"/>
      <c r="D229" s="86"/>
      <c r="E229" s="27">
        <f>SUM(E3:E228)</f>
        <v>128473</v>
      </c>
      <c r="F229" s="27">
        <f>SUM(F3:F228)</f>
        <v>4621</v>
      </c>
      <c r="G229" s="27">
        <f>SUM(G3:G228)</f>
        <v>133094</v>
      </c>
      <c r="H229" s="27">
        <f>SUM(H3:H228)</f>
        <v>146403.39999999994</v>
      </c>
      <c r="I229" s="112"/>
      <c r="J229" s="113">
        <f t="shared" ref="I229:M229" si="46">SUM(J3:J228)</f>
        <v>2044927200</v>
      </c>
      <c r="K229" s="113">
        <f t="shared" si="46"/>
        <v>2167622832</v>
      </c>
      <c r="L229" s="114"/>
      <c r="M229" s="113">
        <f t="shared" si="46"/>
        <v>380648840</v>
      </c>
    </row>
    <row r="230" spans="1:13" x14ac:dyDescent="0.25">
      <c r="C230" s="48"/>
      <c r="D230" s="49"/>
      <c r="G230" s="47"/>
    </row>
    <row r="231" spans="1:13" x14ac:dyDescent="0.25">
      <c r="C231" s="48"/>
      <c r="D231" s="49"/>
    </row>
    <row r="232" spans="1:13" x14ac:dyDescent="0.25">
      <c r="A232" s="87" t="s">
        <v>56</v>
      </c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</row>
    <row r="233" spans="1:13" ht="50.25" customHeight="1" x14ac:dyDescent="0.25">
      <c r="A233" s="59" t="s">
        <v>1</v>
      </c>
      <c r="B233" s="60" t="s">
        <v>0</v>
      </c>
      <c r="C233" s="61" t="s">
        <v>2</v>
      </c>
      <c r="D233" s="61" t="s">
        <v>12</v>
      </c>
      <c r="E233" s="61" t="s">
        <v>54</v>
      </c>
      <c r="F233" s="61" t="s">
        <v>55</v>
      </c>
      <c r="G233" s="61" t="s">
        <v>53</v>
      </c>
      <c r="H233" s="61" t="s">
        <v>11</v>
      </c>
      <c r="I233" s="96" t="s">
        <v>57</v>
      </c>
      <c r="J233" s="97" t="s">
        <v>58</v>
      </c>
      <c r="K233" s="98" t="s">
        <v>59</v>
      </c>
      <c r="L233" s="99" t="s">
        <v>60</v>
      </c>
      <c r="M233" s="99" t="s">
        <v>61</v>
      </c>
    </row>
    <row r="234" spans="1:13" x14ac:dyDescent="0.25">
      <c r="A234" s="22">
        <v>227</v>
      </c>
      <c r="B234" s="28">
        <v>3001</v>
      </c>
      <c r="C234" s="42">
        <v>30</v>
      </c>
      <c r="D234" s="21" t="s">
        <v>13</v>
      </c>
      <c r="E234" s="29">
        <v>587</v>
      </c>
      <c r="F234" s="29">
        <v>47</v>
      </c>
      <c r="G234" s="29">
        <f>E234+F234</f>
        <v>634</v>
      </c>
      <c r="H234" s="21">
        <f>G234*1.1</f>
        <v>697.40000000000009</v>
      </c>
      <c r="I234" s="100">
        <f>I228+40</f>
        <v>15790</v>
      </c>
      <c r="J234" s="101">
        <f t="shared" ref="J234" si="47">G234*I234</f>
        <v>10010860</v>
      </c>
      <c r="K234" s="102">
        <f t="shared" ref="K234:K241" si="48">ROUND(J234*1.06,0)</f>
        <v>10611512</v>
      </c>
      <c r="L234" s="103">
        <f t="shared" ref="L234:L241" si="49">MROUND((K234*0.025/12),500)</f>
        <v>22000</v>
      </c>
      <c r="M234" s="104">
        <f t="shared" ref="M234" si="50">H234*2600</f>
        <v>1813240.0000000002</v>
      </c>
    </row>
    <row r="235" spans="1:13" x14ac:dyDescent="0.25">
      <c r="A235" s="22">
        <v>228</v>
      </c>
      <c r="B235" s="28">
        <v>3002</v>
      </c>
      <c r="C235" s="42">
        <v>30</v>
      </c>
      <c r="D235" s="83" t="s">
        <v>13</v>
      </c>
      <c r="E235" s="29">
        <v>587</v>
      </c>
      <c r="F235" s="29">
        <v>47</v>
      </c>
      <c r="G235" s="29">
        <f t="shared" ref="G235:G241" si="51">E235+F235</f>
        <v>634</v>
      </c>
      <c r="H235" s="21">
        <f t="shared" ref="H235:H241" si="52">G235*1.1</f>
        <v>697.40000000000009</v>
      </c>
      <c r="I235" s="100">
        <f>I234</f>
        <v>15790</v>
      </c>
      <c r="J235" s="101">
        <f t="shared" ref="J235:J241" si="53">G235*I235</f>
        <v>10010860</v>
      </c>
      <c r="K235" s="102">
        <f t="shared" si="48"/>
        <v>10611512</v>
      </c>
      <c r="L235" s="103">
        <f t="shared" si="49"/>
        <v>22000</v>
      </c>
      <c r="M235" s="104">
        <f t="shared" ref="M235:M241" si="54">H235*2600</f>
        <v>1813240.0000000002</v>
      </c>
    </row>
    <row r="236" spans="1:13" x14ac:dyDescent="0.25">
      <c r="A236" s="22">
        <v>229</v>
      </c>
      <c r="B236" s="28">
        <v>3003</v>
      </c>
      <c r="C236" s="42">
        <v>30</v>
      </c>
      <c r="D236" s="83" t="s">
        <v>18</v>
      </c>
      <c r="E236" s="29">
        <v>415</v>
      </c>
      <c r="F236" s="29">
        <v>0</v>
      </c>
      <c r="G236" s="29">
        <f t="shared" si="51"/>
        <v>415</v>
      </c>
      <c r="H236" s="21">
        <f t="shared" si="52"/>
        <v>456.50000000000006</v>
      </c>
      <c r="I236" s="100">
        <f t="shared" ref="I236:I238" si="55">I235</f>
        <v>15790</v>
      </c>
      <c r="J236" s="101">
        <f t="shared" si="53"/>
        <v>6552850</v>
      </c>
      <c r="K236" s="102">
        <f t="shared" si="48"/>
        <v>6946021</v>
      </c>
      <c r="L236" s="103">
        <f t="shared" si="49"/>
        <v>14500</v>
      </c>
      <c r="M236" s="104">
        <f t="shared" si="54"/>
        <v>1186900.0000000002</v>
      </c>
    </row>
    <row r="237" spans="1:13" x14ac:dyDescent="0.25">
      <c r="A237" s="22">
        <v>230</v>
      </c>
      <c r="B237" s="28">
        <v>3004</v>
      </c>
      <c r="C237" s="42">
        <v>30</v>
      </c>
      <c r="D237" s="83" t="s">
        <v>18</v>
      </c>
      <c r="E237" s="29">
        <v>415</v>
      </c>
      <c r="F237" s="29">
        <v>0</v>
      </c>
      <c r="G237" s="29">
        <f t="shared" si="51"/>
        <v>415</v>
      </c>
      <c r="H237" s="21">
        <f t="shared" si="52"/>
        <v>456.50000000000006</v>
      </c>
      <c r="I237" s="100">
        <f t="shared" si="55"/>
        <v>15790</v>
      </c>
      <c r="J237" s="101">
        <f t="shared" si="53"/>
        <v>6552850</v>
      </c>
      <c r="K237" s="102">
        <f t="shared" si="48"/>
        <v>6946021</v>
      </c>
      <c r="L237" s="103">
        <f t="shared" si="49"/>
        <v>14500</v>
      </c>
      <c r="M237" s="104">
        <f t="shared" si="54"/>
        <v>1186900.0000000002</v>
      </c>
    </row>
    <row r="238" spans="1:13" x14ac:dyDescent="0.25">
      <c r="A238" s="22">
        <v>231</v>
      </c>
      <c r="B238" s="28">
        <v>3005</v>
      </c>
      <c r="C238" s="42">
        <v>30</v>
      </c>
      <c r="D238" s="83" t="s">
        <v>13</v>
      </c>
      <c r="E238" s="29">
        <v>645</v>
      </c>
      <c r="F238" s="29">
        <v>54</v>
      </c>
      <c r="G238" s="29">
        <f t="shared" si="51"/>
        <v>699</v>
      </c>
      <c r="H238" s="21">
        <f t="shared" si="52"/>
        <v>768.90000000000009</v>
      </c>
      <c r="I238" s="100">
        <f t="shared" si="55"/>
        <v>15790</v>
      </c>
      <c r="J238" s="101">
        <f t="shared" si="53"/>
        <v>11037210</v>
      </c>
      <c r="K238" s="102">
        <f t="shared" si="48"/>
        <v>11699443</v>
      </c>
      <c r="L238" s="103">
        <f t="shared" si="49"/>
        <v>24500</v>
      </c>
      <c r="M238" s="104">
        <f t="shared" si="54"/>
        <v>1999140.0000000002</v>
      </c>
    </row>
    <row r="239" spans="1:13" x14ac:dyDescent="0.25">
      <c r="A239" s="22">
        <v>232</v>
      </c>
      <c r="B239" s="28">
        <v>3006</v>
      </c>
      <c r="C239" s="42">
        <v>30</v>
      </c>
      <c r="D239" s="83" t="s">
        <v>13</v>
      </c>
      <c r="E239" s="29">
        <v>645</v>
      </c>
      <c r="F239" s="29">
        <v>54</v>
      </c>
      <c r="G239" s="29">
        <f t="shared" si="51"/>
        <v>699</v>
      </c>
      <c r="H239" s="21">
        <f t="shared" si="52"/>
        <v>768.90000000000009</v>
      </c>
      <c r="I239" s="100">
        <f>I238</f>
        <v>15790</v>
      </c>
      <c r="J239" s="101">
        <f t="shared" si="53"/>
        <v>11037210</v>
      </c>
      <c r="K239" s="102">
        <f t="shared" si="48"/>
        <v>11699443</v>
      </c>
      <c r="L239" s="103">
        <f t="shared" si="49"/>
        <v>24500</v>
      </c>
      <c r="M239" s="104">
        <f t="shared" si="54"/>
        <v>1999140.0000000002</v>
      </c>
    </row>
    <row r="240" spans="1:13" x14ac:dyDescent="0.25">
      <c r="A240" s="22">
        <v>233</v>
      </c>
      <c r="B240" s="28">
        <v>3007</v>
      </c>
      <c r="C240" s="42">
        <v>30</v>
      </c>
      <c r="D240" s="83" t="s">
        <v>13</v>
      </c>
      <c r="E240" s="29">
        <v>645</v>
      </c>
      <c r="F240" s="29">
        <v>56</v>
      </c>
      <c r="G240" s="29">
        <f t="shared" si="51"/>
        <v>701</v>
      </c>
      <c r="H240" s="21">
        <f t="shared" si="52"/>
        <v>771.1</v>
      </c>
      <c r="I240" s="100">
        <f t="shared" ref="I240" si="56">I239</f>
        <v>15790</v>
      </c>
      <c r="J240" s="101">
        <f t="shared" si="53"/>
        <v>11068790</v>
      </c>
      <c r="K240" s="102">
        <f t="shared" si="48"/>
        <v>11732917</v>
      </c>
      <c r="L240" s="103">
        <f t="shared" si="49"/>
        <v>24500</v>
      </c>
      <c r="M240" s="104">
        <f t="shared" si="54"/>
        <v>2004860</v>
      </c>
    </row>
    <row r="241" spans="1:13" x14ac:dyDescent="0.25">
      <c r="A241" s="22">
        <v>234</v>
      </c>
      <c r="B241" s="28">
        <v>3008</v>
      </c>
      <c r="C241" s="42">
        <v>30</v>
      </c>
      <c r="D241" s="83" t="s">
        <v>13</v>
      </c>
      <c r="E241" s="29">
        <v>645</v>
      </c>
      <c r="F241" s="29">
        <v>56</v>
      </c>
      <c r="G241" s="29">
        <f t="shared" si="51"/>
        <v>701</v>
      </c>
      <c r="H241" s="21">
        <f t="shared" si="52"/>
        <v>771.1</v>
      </c>
      <c r="I241" s="100">
        <f>I240</f>
        <v>15790</v>
      </c>
      <c r="J241" s="101">
        <f t="shared" si="53"/>
        <v>11068790</v>
      </c>
      <c r="K241" s="102">
        <f t="shared" si="48"/>
        <v>11732917</v>
      </c>
      <c r="L241" s="103">
        <f t="shared" si="49"/>
        <v>24500</v>
      </c>
      <c r="M241" s="104">
        <f t="shared" si="54"/>
        <v>2004860</v>
      </c>
    </row>
    <row r="242" spans="1:13" x14ac:dyDescent="0.25">
      <c r="A242" s="88" t="s">
        <v>3</v>
      </c>
      <c r="B242" s="89"/>
      <c r="C242" s="89"/>
      <c r="D242" s="90"/>
      <c r="E242" s="85">
        <f t="shared" ref="E242:H242" si="57">SUM(E234:E241)</f>
        <v>4584</v>
      </c>
      <c r="F242" s="85">
        <f t="shared" si="57"/>
        <v>314</v>
      </c>
      <c r="G242" s="85">
        <f>SUM(G234:G241)</f>
        <v>4898</v>
      </c>
      <c r="H242" s="85">
        <f t="shared" si="57"/>
        <v>5387.8000000000011</v>
      </c>
      <c r="I242" s="115"/>
      <c r="J242" s="116">
        <f t="shared" ref="J242:M242" si="58">SUM(J234:J241)</f>
        <v>77339420</v>
      </c>
      <c r="K242" s="116">
        <f t="shared" si="58"/>
        <v>81979786</v>
      </c>
      <c r="L242" s="116"/>
      <c r="M242" s="116">
        <f t="shared" si="58"/>
        <v>14008280.000000002</v>
      </c>
    </row>
    <row r="243" spans="1:13" x14ac:dyDescent="0.25">
      <c r="C243" s="48"/>
      <c r="D243" s="49"/>
    </row>
    <row r="244" spans="1:13" x14ac:dyDescent="0.25">
      <c r="C244" s="48"/>
      <c r="D244" s="49"/>
    </row>
    <row r="245" spans="1:13" x14ac:dyDescent="0.25">
      <c r="C245" s="48"/>
      <c r="D245" s="49"/>
    </row>
    <row r="246" spans="1:13" x14ac:dyDescent="0.25">
      <c r="C246" s="48"/>
      <c r="D246" s="49"/>
    </row>
    <row r="247" spans="1:13" x14ac:dyDescent="0.25">
      <c r="C247" s="48"/>
      <c r="D247" s="49"/>
    </row>
    <row r="248" spans="1:13" x14ac:dyDescent="0.25">
      <c r="C248" s="48"/>
      <c r="D248" s="49"/>
    </row>
    <row r="249" spans="1:13" x14ac:dyDescent="0.25">
      <c r="C249" s="48"/>
      <c r="D249" s="49"/>
    </row>
    <row r="250" spans="1:13" x14ac:dyDescent="0.25">
      <c r="C250" s="48"/>
      <c r="D250" s="49"/>
    </row>
    <row r="251" spans="1:13" x14ac:dyDescent="0.25">
      <c r="C251" s="48"/>
      <c r="D251" s="49"/>
    </row>
    <row r="252" spans="1:13" x14ac:dyDescent="0.25">
      <c r="C252" s="48"/>
      <c r="D252" s="49"/>
    </row>
    <row r="253" spans="1:13" x14ac:dyDescent="0.25">
      <c r="C253" s="48"/>
      <c r="D253" s="49"/>
    </row>
    <row r="254" spans="1:13" x14ac:dyDescent="0.25">
      <c r="C254" s="48"/>
      <c r="D254" s="49"/>
    </row>
    <row r="255" spans="1:13" x14ac:dyDescent="0.25">
      <c r="C255" s="48"/>
      <c r="D255" s="49"/>
    </row>
    <row r="256" spans="1:13" x14ac:dyDescent="0.25">
      <c r="C256" s="48"/>
      <c r="D256" s="49"/>
    </row>
    <row r="257" spans="3:4" x14ac:dyDescent="0.25">
      <c r="C257" s="48"/>
      <c r="D257" s="49"/>
    </row>
    <row r="258" spans="3:4" x14ac:dyDescent="0.25">
      <c r="C258" s="48"/>
      <c r="D258" s="49"/>
    </row>
    <row r="259" spans="3:4" x14ac:dyDescent="0.25">
      <c r="C259" s="48"/>
      <c r="D259" s="49"/>
    </row>
    <row r="260" spans="3:4" x14ac:dyDescent="0.25">
      <c r="C260" s="48"/>
      <c r="D260" s="49"/>
    </row>
    <row r="261" spans="3:4" x14ac:dyDescent="0.25">
      <c r="C261" s="48"/>
      <c r="D261" s="49"/>
    </row>
    <row r="262" spans="3:4" x14ac:dyDescent="0.25">
      <c r="C262" s="48"/>
      <c r="D262" s="49"/>
    </row>
    <row r="263" spans="3:4" x14ac:dyDescent="0.25">
      <c r="C263" s="48"/>
      <c r="D263" s="49"/>
    </row>
    <row r="264" spans="3:4" x14ac:dyDescent="0.25">
      <c r="C264" s="48"/>
      <c r="D264" s="49"/>
    </row>
    <row r="265" spans="3:4" x14ac:dyDescent="0.25">
      <c r="C265" s="48"/>
      <c r="D265" s="49"/>
    </row>
    <row r="266" spans="3:4" x14ac:dyDescent="0.25">
      <c r="C266" s="48"/>
      <c r="D266" s="49"/>
    </row>
    <row r="267" spans="3:4" x14ac:dyDescent="0.25">
      <c r="C267" s="48"/>
      <c r="D267" s="49"/>
    </row>
    <row r="268" spans="3:4" x14ac:dyDescent="0.25">
      <c r="C268" s="48"/>
      <c r="D268" s="49"/>
    </row>
    <row r="269" spans="3:4" x14ac:dyDescent="0.25">
      <c r="C269" s="48"/>
      <c r="D269" s="49"/>
    </row>
    <row r="270" spans="3:4" x14ac:dyDescent="0.25">
      <c r="C270" s="48"/>
      <c r="D270" s="49"/>
    </row>
    <row r="271" spans="3:4" x14ac:dyDescent="0.25">
      <c r="C271" s="48"/>
      <c r="D271" s="49"/>
    </row>
    <row r="272" spans="3:4" x14ac:dyDescent="0.25">
      <c r="C272" s="48"/>
      <c r="D272" s="49"/>
    </row>
    <row r="273" spans="3:4" x14ac:dyDescent="0.25">
      <c r="C273" s="48"/>
      <c r="D273" s="49"/>
    </row>
    <row r="274" spans="3:4" x14ac:dyDescent="0.25">
      <c r="C274" s="48"/>
      <c r="D274" s="49"/>
    </row>
    <row r="275" spans="3:4" x14ac:dyDescent="0.25">
      <c r="C275" s="48"/>
      <c r="D275" s="49"/>
    </row>
    <row r="276" spans="3:4" x14ac:dyDescent="0.25">
      <c r="C276" s="48"/>
      <c r="D276" s="49"/>
    </row>
    <row r="277" spans="3:4" x14ac:dyDescent="0.25">
      <c r="C277" s="48"/>
      <c r="D277" s="49"/>
    </row>
    <row r="278" spans="3:4" x14ac:dyDescent="0.25">
      <c r="C278" s="48"/>
      <c r="D278" s="49"/>
    </row>
    <row r="279" spans="3:4" x14ac:dyDescent="0.25">
      <c r="C279" s="48"/>
      <c r="D279" s="49"/>
    </row>
    <row r="280" spans="3:4" x14ac:dyDescent="0.25">
      <c r="C280" s="48"/>
      <c r="D280" s="49"/>
    </row>
    <row r="281" spans="3:4" x14ac:dyDescent="0.25">
      <c r="C281" s="48"/>
      <c r="D281" s="49"/>
    </row>
    <row r="282" spans="3:4" x14ac:dyDescent="0.25">
      <c r="C282" s="48"/>
      <c r="D282" s="49"/>
    </row>
    <row r="283" spans="3:4" x14ac:dyDescent="0.25">
      <c r="C283" s="48"/>
      <c r="D283" s="49"/>
    </row>
    <row r="284" spans="3:4" x14ac:dyDescent="0.25">
      <c r="C284" s="48"/>
      <c r="D284" s="49"/>
    </row>
    <row r="285" spans="3:4" x14ac:dyDescent="0.25">
      <c r="C285" s="48"/>
      <c r="D285" s="49"/>
    </row>
    <row r="286" spans="3:4" x14ac:dyDescent="0.25">
      <c r="C286" s="48"/>
      <c r="D286" s="49"/>
    </row>
    <row r="287" spans="3:4" x14ac:dyDescent="0.25">
      <c r="C287" s="48"/>
      <c r="D287" s="49"/>
    </row>
    <row r="288" spans="3:4" x14ac:dyDescent="0.25">
      <c r="C288" s="48"/>
      <c r="D288" s="49"/>
    </row>
    <row r="289" spans="3:4" x14ac:dyDescent="0.25">
      <c r="C289" s="48"/>
      <c r="D289" s="49"/>
    </row>
    <row r="290" spans="3:4" x14ac:dyDescent="0.25">
      <c r="C290" s="48"/>
      <c r="D290" s="49"/>
    </row>
    <row r="291" spans="3:4" x14ac:dyDescent="0.25">
      <c r="C291" s="48"/>
      <c r="D291" s="49"/>
    </row>
    <row r="292" spans="3:4" x14ac:dyDescent="0.25">
      <c r="C292" s="48"/>
      <c r="D292" s="49"/>
    </row>
  </sheetData>
  <mergeCells count="4">
    <mergeCell ref="A229:D229"/>
    <mergeCell ref="A1:M1"/>
    <mergeCell ref="A232:M232"/>
    <mergeCell ref="A242:D2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BCFC-FB4F-44B1-9B76-19BADA80C6D7}">
  <dimension ref="A1:L10"/>
  <sheetViews>
    <sheetView zoomScale="145" zoomScaleNormal="145" workbookViewId="0">
      <selection activeCell="B1" sqref="A1:L10"/>
    </sheetView>
  </sheetViews>
  <sheetFormatPr defaultRowHeight="15" x14ac:dyDescent="0.25"/>
  <cols>
    <col min="1" max="1" width="6.28515625" customWidth="1"/>
    <col min="2" max="2" width="7.140625" customWidth="1"/>
    <col min="3" max="3" width="9.28515625" bestFit="1" customWidth="1"/>
    <col min="5" max="7" width="9.28515625" bestFit="1" customWidth="1"/>
    <col min="8" max="8" width="10" bestFit="1" customWidth="1"/>
    <col min="9" max="9" width="12.140625" customWidth="1"/>
    <col min="10" max="10" width="11.85546875" customWidth="1"/>
    <col min="11" max="11" width="13.85546875" customWidth="1"/>
  </cols>
  <sheetData>
    <row r="1" spans="1:12" ht="112.5" customHeight="1" x14ac:dyDescent="0.25">
      <c r="A1" s="62" t="s">
        <v>1</v>
      </c>
      <c r="B1" s="63" t="s">
        <v>0</v>
      </c>
      <c r="C1" s="64" t="s">
        <v>2</v>
      </c>
      <c r="D1" s="63" t="s">
        <v>12</v>
      </c>
      <c r="E1" s="64" t="s">
        <v>16</v>
      </c>
      <c r="F1" s="64" t="s">
        <v>11</v>
      </c>
      <c r="G1" s="65" t="s">
        <v>22</v>
      </c>
      <c r="H1" s="66" t="s">
        <v>23</v>
      </c>
      <c r="I1" s="67" t="s">
        <v>24</v>
      </c>
      <c r="J1" s="68" t="s">
        <v>25</v>
      </c>
      <c r="K1" s="68" t="s">
        <v>26</v>
      </c>
      <c r="L1" s="19"/>
    </row>
    <row r="2" spans="1:12" x14ac:dyDescent="0.25">
      <c r="A2" s="69">
        <v>1</v>
      </c>
      <c r="B2" s="70">
        <v>101</v>
      </c>
      <c r="C2" s="70">
        <v>1</v>
      </c>
      <c r="D2" s="69" t="s">
        <v>20</v>
      </c>
      <c r="E2" s="70">
        <v>295</v>
      </c>
      <c r="F2" s="70">
        <f>E2*1.1</f>
        <v>324.5</v>
      </c>
      <c r="G2" s="71">
        <v>20500</v>
      </c>
      <c r="H2" s="72">
        <f>E2*G2</f>
        <v>6047500</v>
      </c>
      <c r="I2" s="73">
        <f>ROUND(H2*1.06,0)</f>
        <v>6410350</v>
      </c>
      <c r="J2" s="74">
        <f t="shared" ref="J2:J9" si="0">MROUND((I2*0.025/12),500)</f>
        <v>13500</v>
      </c>
      <c r="K2" s="73">
        <f>F2*2600</f>
        <v>843700</v>
      </c>
      <c r="L2" s="19"/>
    </row>
    <row r="3" spans="1:12" x14ac:dyDescent="0.25">
      <c r="A3" s="69">
        <v>2</v>
      </c>
      <c r="B3" s="70">
        <v>102</v>
      </c>
      <c r="C3" s="70">
        <v>1</v>
      </c>
      <c r="D3" s="69" t="s">
        <v>20</v>
      </c>
      <c r="E3" s="70">
        <v>298</v>
      </c>
      <c r="F3" s="70">
        <f t="shared" ref="F3:F9" si="1">E3*1.1</f>
        <v>327.8</v>
      </c>
      <c r="G3" s="71">
        <f t="shared" ref="G3:G7" si="2">G2</f>
        <v>20500</v>
      </c>
      <c r="H3" s="72">
        <f t="shared" ref="H3:H9" si="3">E3*G3</f>
        <v>6109000</v>
      </c>
      <c r="I3" s="73">
        <f t="shared" ref="I3:I9" si="4">ROUND(H3*1.06,0)</f>
        <v>6475540</v>
      </c>
      <c r="J3" s="74">
        <f t="shared" si="0"/>
        <v>13500</v>
      </c>
      <c r="K3" s="73">
        <f t="shared" ref="K3:K10" si="5">F3*2600</f>
        <v>852280</v>
      </c>
      <c r="L3" s="19"/>
    </row>
    <row r="4" spans="1:12" x14ac:dyDescent="0.25">
      <c r="A4" s="69">
        <v>3</v>
      </c>
      <c r="B4" s="70">
        <v>103</v>
      </c>
      <c r="C4" s="70">
        <v>1</v>
      </c>
      <c r="D4" s="69" t="s">
        <v>20</v>
      </c>
      <c r="E4" s="70">
        <v>275</v>
      </c>
      <c r="F4" s="70">
        <f t="shared" si="1"/>
        <v>302.5</v>
      </c>
      <c r="G4" s="71">
        <f t="shared" si="2"/>
        <v>20500</v>
      </c>
      <c r="H4" s="72">
        <f t="shared" si="3"/>
        <v>5637500</v>
      </c>
      <c r="I4" s="73">
        <f t="shared" si="4"/>
        <v>5975750</v>
      </c>
      <c r="J4" s="74">
        <f t="shared" si="0"/>
        <v>12500</v>
      </c>
      <c r="K4" s="73">
        <f t="shared" si="5"/>
        <v>786500</v>
      </c>
      <c r="L4" s="19"/>
    </row>
    <row r="5" spans="1:12" x14ac:dyDescent="0.25">
      <c r="A5" s="69">
        <v>4</v>
      </c>
      <c r="B5" s="70">
        <v>104</v>
      </c>
      <c r="C5" s="70">
        <v>1</v>
      </c>
      <c r="D5" s="69" t="s">
        <v>20</v>
      </c>
      <c r="E5" s="70">
        <v>299</v>
      </c>
      <c r="F5" s="70">
        <f t="shared" si="1"/>
        <v>328.90000000000003</v>
      </c>
      <c r="G5" s="71">
        <f t="shared" si="2"/>
        <v>20500</v>
      </c>
      <c r="H5" s="72">
        <f t="shared" si="3"/>
        <v>6129500</v>
      </c>
      <c r="I5" s="73">
        <f t="shared" si="4"/>
        <v>6497270</v>
      </c>
      <c r="J5" s="74">
        <f t="shared" si="0"/>
        <v>13500</v>
      </c>
      <c r="K5" s="73">
        <f t="shared" si="5"/>
        <v>855140.00000000012</v>
      </c>
      <c r="L5" s="19"/>
    </row>
    <row r="6" spans="1:12" x14ac:dyDescent="0.25">
      <c r="A6" s="69">
        <v>5</v>
      </c>
      <c r="B6" s="70">
        <v>201</v>
      </c>
      <c r="C6" s="70">
        <v>2</v>
      </c>
      <c r="D6" s="69" t="s">
        <v>18</v>
      </c>
      <c r="E6" s="70">
        <v>447</v>
      </c>
      <c r="F6" s="70">
        <f t="shared" si="1"/>
        <v>491.70000000000005</v>
      </c>
      <c r="G6" s="71">
        <f t="shared" si="2"/>
        <v>20500</v>
      </c>
      <c r="H6" s="72">
        <f t="shared" si="3"/>
        <v>9163500</v>
      </c>
      <c r="I6" s="73">
        <f t="shared" si="4"/>
        <v>9713310</v>
      </c>
      <c r="J6" s="74">
        <f t="shared" si="0"/>
        <v>20000</v>
      </c>
      <c r="K6" s="73">
        <f t="shared" si="5"/>
        <v>1278420.0000000002</v>
      </c>
      <c r="L6" s="19"/>
    </row>
    <row r="7" spans="1:12" x14ac:dyDescent="0.25">
      <c r="A7" s="69">
        <v>6</v>
      </c>
      <c r="B7" s="70">
        <v>201</v>
      </c>
      <c r="C7" s="70">
        <v>2</v>
      </c>
      <c r="D7" s="69" t="s">
        <v>13</v>
      </c>
      <c r="E7" s="70">
        <v>603</v>
      </c>
      <c r="F7" s="70">
        <f t="shared" si="1"/>
        <v>663.30000000000007</v>
      </c>
      <c r="G7" s="71">
        <f t="shared" si="2"/>
        <v>20500</v>
      </c>
      <c r="H7" s="72">
        <f t="shared" si="3"/>
        <v>12361500</v>
      </c>
      <c r="I7" s="73">
        <f t="shared" si="4"/>
        <v>13103190</v>
      </c>
      <c r="J7" s="74">
        <f t="shared" si="0"/>
        <v>27500</v>
      </c>
      <c r="K7" s="73">
        <f t="shared" si="5"/>
        <v>1724580.0000000002</v>
      </c>
      <c r="L7" s="19"/>
    </row>
    <row r="8" spans="1:12" x14ac:dyDescent="0.25">
      <c r="A8" s="69">
        <v>7</v>
      </c>
      <c r="B8" s="70">
        <v>201</v>
      </c>
      <c r="C8" s="70">
        <v>2</v>
      </c>
      <c r="D8" s="69" t="s">
        <v>13</v>
      </c>
      <c r="E8" s="70">
        <v>630</v>
      </c>
      <c r="F8" s="70">
        <f t="shared" si="1"/>
        <v>693</v>
      </c>
      <c r="G8" s="71">
        <f>G7+50</f>
        <v>20550</v>
      </c>
      <c r="H8" s="72">
        <f t="shared" si="3"/>
        <v>12946500</v>
      </c>
      <c r="I8" s="73">
        <f t="shared" si="4"/>
        <v>13723290</v>
      </c>
      <c r="J8" s="74">
        <f t="shared" si="0"/>
        <v>28500</v>
      </c>
      <c r="K8" s="73">
        <f t="shared" si="5"/>
        <v>1801800</v>
      </c>
      <c r="L8" s="19"/>
    </row>
    <row r="9" spans="1:12" x14ac:dyDescent="0.25">
      <c r="A9" s="75">
        <v>8</v>
      </c>
      <c r="B9" s="76">
        <v>201</v>
      </c>
      <c r="C9" s="76">
        <v>2</v>
      </c>
      <c r="D9" s="75" t="s">
        <v>13</v>
      </c>
      <c r="E9" s="76">
        <v>641</v>
      </c>
      <c r="F9" s="76">
        <f t="shared" si="1"/>
        <v>705.1</v>
      </c>
      <c r="G9" s="77">
        <f t="shared" ref="G9" si="6">G8</f>
        <v>20550</v>
      </c>
      <c r="H9" s="78">
        <f t="shared" si="3"/>
        <v>13172550</v>
      </c>
      <c r="I9" s="79">
        <f t="shared" si="4"/>
        <v>13962903</v>
      </c>
      <c r="J9" s="80">
        <f t="shared" si="0"/>
        <v>29000</v>
      </c>
      <c r="K9" s="79">
        <f t="shared" si="5"/>
        <v>1833260</v>
      </c>
      <c r="L9" s="19"/>
    </row>
    <row r="10" spans="1:12" x14ac:dyDescent="0.25">
      <c r="A10" s="91" t="s">
        <v>27</v>
      </c>
      <c r="B10" s="91"/>
      <c r="C10" s="91"/>
      <c r="D10" s="91"/>
      <c r="E10" s="81">
        <f>SUM(E2:E9)</f>
        <v>3488</v>
      </c>
      <c r="F10" s="81">
        <f>SUM(F2:F9)</f>
        <v>3836.8</v>
      </c>
      <c r="G10" s="82"/>
      <c r="H10" s="82"/>
      <c r="I10" s="82"/>
      <c r="J10" s="82"/>
      <c r="K10" s="73">
        <f t="shared" si="5"/>
        <v>9975680</v>
      </c>
      <c r="L10" s="19"/>
    </row>
  </sheetData>
  <mergeCells count="1">
    <mergeCell ref="A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130" zoomScaleNormal="130" workbookViewId="0">
      <selection activeCell="J6" sqref="J6"/>
    </sheetView>
  </sheetViews>
  <sheetFormatPr defaultRowHeight="15" x14ac:dyDescent="0.25"/>
  <cols>
    <col min="1" max="1" width="9.140625" style="24"/>
    <col min="2" max="2" width="25.5703125" style="24" customWidth="1"/>
    <col min="3" max="3" width="18.5703125" style="24" customWidth="1"/>
    <col min="4" max="4" width="10.42578125" style="24" customWidth="1"/>
    <col min="5" max="5" width="11.5703125" style="1" bestFit="1" customWidth="1"/>
    <col min="6" max="6" width="11.5703125" style="24" bestFit="1" customWidth="1"/>
    <col min="7" max="7" width="19.28515625" style="1" customWidth="1"/>
    <col min="8" max="8" width="21" style="1" customWidth="1"/>
    <col min="9" max="9" width="5.7109375" style="1" customWidth="1"/>
    <col min="10" max="10" width="24" style="1" customWidth="1"/>
    <col min="11" max="11" width="16.28515625" bestFit="1" customWidth="1"/>
    <col min="12" max="12" width="21.42578125" customWidth="1"/>
  </cols>
  <sheetData>
    <row r="1" spans="1:13" x14ac:dyDescent="0.25">
      <c r="A1" s="125" t="s">
        <v>4</v>
      </c>
      <c r="B1" s="125" t="s">
        <v>14</v>
      </c>
      <c r="C1" s="125" t="s">
        <v>10</v>
      </c>
      <c r="D1" s="125" t="s">
        <v>5</v>
      </c>
      <c r="E1" s="125" t="s">
        <v>6</v>
      </c>
      <c r="F1" s="125" t="s">
        <v>7</v>
      </c>
      <c r="G1" s="125" t="s">
        <v>8</v>
      </c>
      <c r="H1" s="125" t="s">
        <v>9</v>
      </c>
      <c r="I1"/>
      <c r="J1"/>
      <c r="L1" s="1"/>
      <c r="M1" s="1"/>
    </row>
    <row r="2" spans="1:13" ht="41.25" customHeight="1" x14ac:dyDescent="0.25">
      <c r="A2" s="126">
        <v>1</v>
      </c>
      <c r="B2" s="127" t="s">
        <v>52</v>
      </c>
      <c r="C2" s="128" t="s">
        <v>62</v>
      </c>
      <c r="D2" s="117">
        <f>58+168</f>
        <v>226</v>
      </c>
      <c r="E2" s="118">
        <v>133094</v>
      </c>
      <c r="F2" s="119">
        <v>146403</v>
      </c>
      <c r="G2" s="120">
        <v>2044927200</v>
      </c>
      <c r="H2" s="121">
        <v>2167622832</v>
      </c>
      <c r="I2" s="12"/>
      <c r="J2" s="13"/>
      <c r="K2" s="14"/>
      <c r="L2" s="9"/>
      <c r="M2" s="1"/>
    </row>
    <row r="3" spans="1:13" ht="33" x14ac:dyDescent="0.25">
      <c r="A3" s="126">
        <v>2</v>
      </c>
      <c r="B3" s="127" t="s">
        <v>56</v>
      </c>
      <c r="C3" s="128" t="s">
        <v>63</v>
      </c>
      <c r="D3" s="117">
        <v>8</v>
      </c>
      <c r="E3" s="118">
        <v>4898</v>
      </c>
      <c r="F3" s="119">
        <v>5388</v>
      </c>
      <c r="G3" s="122">
        <v>77339420</v>
      </c>
      <c r="H3" s="123">
        <v>81979786</v>
      </c>
      <c r="K3" s="1"/>
      <c r="L3" s="1"/>
      <c r="M3" s="1"/>
    </row>
    <row r="4" spans="1:13" ht="16.5" x14ac:dyDescent="0.3">
      <c r="A4" s="129" t="s">
        <v>3</v>
      </c>
      <c r="B4" s="129"/>
      <c r="C4" s="129"/>
      <c r="D4" s="124">
        <f>SUM(D2:D3)</f>
        <v>234</v>
      </c>
      <c r="E4" s="130">
        <f>SUM(E2:E3)</f>
        <v>137992</v>
      </c>
      <c r="F4" s="130">
        <f t="shared" ref="F4:H4" si="0">SUM(F2:F3)</f>
        <v>151791</v>
      </c>
      <c r="G4" s="131">
        <f t="shared" si="0"/>
        <v>2122266620</v>
      </c>
      <c r="H4" s="131">
        <f t="shared" si="0"/>
        <v>2249602618</v>
      </c>
      <c r="J4" s="3"/>
      <c r="K4" s="1"/>
      <c r="L4" s="1"/>
      <c r="M4" s="1"/>
    </row>
    <row r="5" spans="1:13" x14ac:dyDescent="0.25">
      <c r="J5" s="2"/>
      <c r="K5" s="1"/>
      <c r="L5" s="1"/>
    </row>
    <row r="6" spans="1:13" x14ac:dyDescent="0.25">
      <c r="J6" s="132">
        <f>F4*2600</f>
        <v>394656600</v>
      </c>
      <c r="K6" s="1"/>
      <c r="L6" s="1"/>
    </row>
    <row r="7" spans="1:13" x14ac:dyDescent="0.25">
      <c r="J7" s="132">
        <f>J6*5%</f>
        <v>19732830</v>
      </c>
      <c r="K7" s="1"/>
      <c r="L7" s="1"/>
    </row>
    <row r="8" spans="1:13" x14ac:dyDescent="0.25">
      <c r="J8" s="105"/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72"/>
  <sheetViews>
    <sheetView tabSelected="1" topLeftCell="A10" zoomScaleNormal="100" workbookViewId="0">
      <selection activeCell="L40" sqref="L40"/>
    </sheetView>
  </sheetViews>
  <sheetFormatPr defaultRowHeight="15" x14ac:dyDescent="0.25"/>
  <sheetData>
    <row r="1" spans="2:25" ht="15.75" thickBot="1" x14ac:dyDescent="0.3"/>
    <row r="2" spans="2:25" ht="17.25" thickBot="1" x14ac:dyDescent="0.3">
      <c r="B2" s="11" t="s">
        <v>28</v>
      </c>
      <c r="S2" s="6"/>
      <c r="T2" s="6"/>
      <c r="U2" s="7"/>
      <c r="V2" s="6"/>
    </row>
    <row r="3" spans="2:25" ht="17.25" thickBot="1" x14ac:dyDescent="0.3">
      <c r="S3" s="5"/>
      <c r="T3" s="5"/>
      <c r="U3" s="7"/>
      <c r="V3" s="5"/>
    </row>
    <row r="4" spans="2:25" ht="17.25" thickBot="1" x14ac:dyDescent="0.3">
      <c r="S4" s="6"/>
      <c r="T4" s="6"/>
      <c r="U4" s="7"/>
      <c r="V4" s="6"/>
    </row>
    <row r="5" spans="2:25" ht="17.25" thickBot="1" x14ac:dyDescent="0.3">
      <c r="H5" s="4"/>
      <c r="I5" s="4"/>
      <c r="S5" s="5"/>
      <c r="T5" s="5"/>
      <c r="U5" s="7"/>
      <c r="V5" s="5"/>
    </row>
    <row r="6" spans="2:25" ht="17.25" thickBot="1" x14ac:dyDescent="0.3">
      <c r="S6" s="6"/>
      <c r="T6" s="6"/>
      <c r="U6" s="7"/>
      <c r="V6" s="6"/>
    </row>
    <row r="7" spans="2:25" x14ac:dyDescent="0.25">
      <c r="V7" s="8"/>
    </row>
    <row r="10" spans="2:25" ht="15.75" thickBot="1" x14ac:dyDescent="0.3">
      <c r="X10" t="s">
        <v>30</v>
      </c>
      <c r="Y10" s="35"/>
    </row>
    <row r="11" spans="2:25" ht="17.25" thickBot="1" x14ac:dyDescent="0.3">
      <c r="T11" s="36" t="s">
        <v>17</v>
      </c>
      <c r="U11" s="36">
        <v>38.14</v>
      </c>
      <c r="V11" s="37">
        <f>U11*10.764</f>
        <v>410.53895999999997</v>
      </c>
      <c r="W11" s="36">
        <v>39</v>
      </c>
      <c r="X11" s="37">
        <f>W11*V11</f>
        <v>16011.019439999998</v>
      </c>
    </row>
    <row r="12" spans="2:25" ht="17.25" thickBot="1" x14ac:dyDescent="0.3">
      <c r="T12" s="38" t="s">
        <v>17</v>
      </c>
      <c r="U12" s="38">
        <v>38.58</v>
      </c>
      <c r="V12" s="39">
        <f t="shared" ref="V12:V19" si="0">U12*10.764</f>
        <v>415.27511999999996</v>
      </c>
      <c r="W12" s="38">
        <v>20</v>
      </c>
      <c r="X12" s="39">
        <f t="shared" ref="X12:X19" si="1">W12*V12</f>
        <v>8305.5023999999994</v>
      </c>
    </row>
    <row r="13" spans="2:25" ht="17.25" thickBot="1" x14ac:dyDescent="0.3">
      <c r="T13" s="36" t="s">
        <v>15</v>
      </c>
      <c r="U13" s="36">
        <v>53.38</v>
      </c>
      <c r="V13" s="37">
        <f t="shared" si="0"/>
        <v>574.58231999999998</v>
      </c>
      <c r="W13" s="36">
        <v>35</v>
      </c>
      <c r="X13" s="37">
        <f t="shared" si="1"/>
        <v>20110.3812</v>
      </c>
    </row>
    <row r="14" spans="2:25" ht="17.25" thickBot="1" x14ac:dyDescent="0.3">
      <c r="T14" s="38" t="s">
        <v>15</v>
      </c>
      <c r="U14" s="38">
        <v>53.88</v>
      </c>
      <c r="V14" s="39">
        <f t="shared" si="0"/>
        <v>579.96432000000004</v>
      </c>
      <c r="W14" s="38">
        <v>11</v>
      </c>
      <c r="X14" s="39">
        <f t="shared" si="1"/>
        <v>6379.6075200000005</v>
      </c>
    </row>
    <row r="15" spans="2:25" ht="17.25" thickBot="1" x14ac:dyDescent="0.3">
      <c r="T15" s="41" t="s">
        <v>15</v>
      </c>
      <c r="U15" s="41">
        <v>54.55</v>
      </c>
      <c r="V15" s="40">
        <f t="shared" si="0"/>
        <v>587.17619999999988</v>
      </c>
      <c r="W15" s="41">
        <v>7</v>
      </c>
      <c r="X15" s="40">
        <f t="shared" si="1"/>
        <v>4110.2333999999992</v>
      </c>
    </row>
    <row r="16" spans="2:25" ht="17.25" thickBot="1" x14ac:dyDescent="0.3">
      <c r="T16" s="36" t="s">
        <v>15</v>
      </c>
      <c r="U16" s="36">
        <v>59.86</v>
      </c>
      <c r="V16" s="37">
        <f t="shared" si="0"/>
        <v>644.33303999999998</v>
      </c>
      <c r="W16" s="36">
        <v>40</v>
      </c>
      <c r="X16" s="37">
        <f t="shared" si="1"/>
        <v>25773.321599999999</v>
      </c>
    </row>
    <row r="17" spans="20:24" ht="17.25" thickBot="1" x14ac:dyDescent="0.3">
      <c r="T17" s="38" t="s">
        <v>15</v>
      </c>
      <c r="U17" s="38">
        <v>59.94</v>
      </c>
      <c r="V17" s="39">
        <f t="shared" si="0"/>
        <v>645.1941599999999</v>
      </c>
      <c r="W17" s="38">
        <v>40</v>
      </c>
      <c r="X17" s="39">
        <f t="shared" si="1"/>
        <v>25807.766399999997</v>
      </c>
    </row>
    <row r="18" spans="20:24" ht="17.25" thickBot="1" x14ac:dyDescent="0.3">
      <c r="T18" s="36" t="s">
        <v>15</v>
      </c>
      <c r="U18" s="36">
        <v>59.29</v>
      </c>
      <c r="V18" s="37">
        <f t="shared" si="0"/>
        <v>638.19755999999995</v>
      </c>
      <c r="W18" s="36">
        <v>38</v>
      </c>
      <c r="X18" s="37">
        <f t="shared" si="1"/>
        <v>24251.507279999998</v>
      </c>
    </row>
    <row r="19" spans="20:24" ht="17.25" thickBot="1" x14ac:dyDescent="0.3">
      <c r="T19" s="5" t="s">
        <v>15</v>
      </c>
      <c r="U19" s="5">
        <v>59.15</v>
      </c>
      <c r="V19" s="7">
        <f t="shared" si="0"/>
        <v>636.6905999999999</v>
      </c>
      <c r="W19" s="5">
        <v>1</v>
      </c>
      <c r="X19" s="7">
        <f t="shared" si="1"/>
        <v>636.6905999999999</v>
      </c>
    </row>
    <row r="20" spans="20:24" ht="17.25" thickBot="1" x14ac:dyDescent="0.3">
      <c r="U20" s="5"/>
      <c r="W20" s="19">
        <f>SUM(W11:W19)</f>
        <v>231</v>
      </c>
      <c r="X20" s="30">
        <f>SUM(X11:X19)</f>
        <v>131386.02983999997</v>
      </c>
    </row>
    <row r="21" spans="20:24" ht="17.25" thickBot="1" x14ac:dyDescent="0.3">
      <c r="U21" s="6"/>
    </row>
    <row r="22" spans="20:24" ht="17.25" thickBot="1" x14ac:dyDescent="0.3">
      <c r="U22" s="5"/>
    </row>
    <row r="23" spans="20:24" ht="17.25" thickBot="1" x14ac:dyDescent="0.3">
      <c r="U23" s="38"/>
    </row>
    <row r="24" spans="20:24" ht="17.25" thickBot="1" x14ac:dyDescent="0.3">
      <c r="U24" s="5"/>
    </row>
    <row r="25" spans="20:24" ht="17.25" thickBot="1" x14ac:dyDescent="0.3">
      <c r="U25" s="6"/>
    </row>
    <row r="26" spans="20:24" ht="17.25" thickBot="1" x14ac:dyDescent="0.3">
      <c r="U26" s="5"/>
    </row>
    <row r="35" spans="2:2" x14ac:dyDescent="0.25">
      <c r="B35" s="8"/>
    </row>
    <row r="59" spans="2:18" x14ac:dyDescent="0.25">
      <c r="B59" s="8"/>
    </row>
    <row r="63" spans="2:18" ht="15.75" thickBot="1" x14ac:dyDescent="0.3"/>
    <row r="64" spans="2:18" ht="15.75" thickBot="1" x14ac:dyDescent="0.3">
      <c r="R64" s="18"/>
    </row>
    <row r="65" spans="18:18" ht="17.25" thickBot="1" x14ac:dyDescent="0.3">
      <c r="R65" s="15"/>
    </row>
    <row r="66" spans="18:18" ht="17.25" thickBot="1" x14ac:dyDescent="0.3">
      <c r="R66" s="16">
        <v>1</v>
      </c>
    </row>
    <row r="67" spans="18:18" ht="17.25" thickBot="1" x14ac:dyDescent="0.3">
      <c r="R67" s="17">
        <v>2</v>
      </c>
    </row>
    <row r="68" spans="18:18" ht="17.25" thickBot="1" x14ac:dyDescent="0.3">
      <c r="R68" s="16">
        <v>3</v>
      </c>
    </row>
    <row r="69" spans="18:18" ht="17.25" thickBot="1" x14ac:dyDescent="0.3">
      <c r="R69" s="17">
        <v>4</v>
      </c>
    </row>
    <row r="70" spans="18:18" ht="17.25" thickBot="1" x14ac:dyDescent="0.3">
      <c r="R70" s="16">
        <v>5</v>
      </c>
    </row>
    <row r="71" spans="18:18" ht="17.25" thickBot="1" x14ac:dyDescent="0.3">
      <c r="R71" s="17">
        <v>6</v>
      </c>
    </row>
    <row r="72" spans="18:18" ht="17.25" thickBot="1" x14ac:dyDescent="0.3">
      <c r="R72" s="16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3"/>
  <sheetViews>
    <sheetView topLeftCell="A25" zoomScaleNormal="100" workbookViewId="0">
      <selection activeCell="C66" sqref="C66:F66"/>
    </sheetView>
  </sheetViews>
  <sheetFormatPr defaultRowHeight="15" x14ac:dyDescent="0.25"/>
  <cols>
    <col min="1" max="4" width="9.140625" style="12"/>
    <col min="5" max="5" width="12.7109375" style="12" customWidth="1"/>
    <col min="6" max="7" width="9.140625" style="12"/>
    <col min="10" max="10" width="11.5703125" customWidth="1"/>
  </cols>
  <sheetData>
    <row r="1" spans="1:12" x14ac:dyDescent="0.25">
      <c r="A1" s="32"/>
    </row>
    <row r="2" spans="1:12" x14ac:dyDescent="0.25">
      <c r="A2" s="34" t="s">
        <v>32</v>
      </c>
    </row>
    <row r="3" spans="1:12" x14ac:dyDescent="0.25">
      <c r="A3" s="93" t="s">
        <v>31</v>
      </c>
      <c r="B3" s="93"/>
      <c r="C3" s="93"/>
      <c r="D3" s="93"/>
      <c r="E3" s="93"/>
      <c r="F3" s="93"/>
    </row>
    <row r="4" spans="1:12" x14ac:dyDescent="0.25">
      <c r="D4" s="12" t="s">
        <v>6</v>
      </c>
      <c r="E4" s="12" t="s">
        <v>35</v>
      </c>
      <c r="F4" s="12" t="s">
        <v>30</v>
      </c>
    </row>
    <row r="5" spans="1:12" x14ac:dyDescent="0.25">
      <c r="A5" s="12" t="s">
        <v>33</v>
      </c>
      <c r="B5" s="12">
        <v>1</v>
      </c>
      <c r="C5" s="12" t="s">
        <v>13</v>
      </c>
      <c r="D5" s="12">
        <v>575</v>
      </c>
      <c r="F5" s="12">
        <f>D5+E5</f>
        <v>575</v>
      </c>
      <c r="G5" s="43" t="s">
        <v>18</v>
      </c>
      <c r="H5" s="44">
        <f>15*2</f>
        <v>30</v>
      </c>
    </row>
    <row r="6" spans="1:12" x14ac:dyDescent="0.25">
      <c r="B6" s="12">
        <v>2</v>
      </c>
      <c r="C6" s="12" t="s">
        <v>13</v>
      </c>
      <c r="D6" s="12">
        <v>575</v>
      </c>
      <c r="F6" s="12">
        <f t="shared" ref="F6:F12" si="0">D6+E6</f>
        <v>575</v>
      </c>
      <c r="G6" s="43" t="s">
        <v>43</v>
      </c>
      <c r="H6" s="44">
        <f>15*6</f>
        <v>90</v>
      </c>
    </row>
    <row r="7" spans="1:12" x14ac:dyDescent="0.25">
      <c r="A7" s="32"/>
      <c r="B7" s="12">
        <v>3</v>
      </c>
      <c r="C7" s="12" t="s">
        <v>18</v>
      </c>
      <c r="D7" s="12">
        <v>411</v>
      </c>
      <c r="F7" s="12">
        <f t="shared" si="0"/>
        <v>411</v>
      </c>
      <c r="J7">
        <f>15*8</f>
        <v>120</v>
      </c>
      <c r="L7">
        <f>H5+H6+H17+H18+H29+H30+H41+H42+H53+H54+H65+H66</f>
        <v>226</v>
      </c>
    </row>
    <row r="8" spans="1:12" x14ac:dyDescent="0.25">
      <c r="B8" s="12">
        <v>4</v>
      </c>
      <c r="C8" s="12" t="s">
        <v>18</v>
      </c>
      <c r="D8" s="12">
        <v>411</v>
      </c>
      <c r="E8" s="33"/>
      <c r="F8" s="12">
        <f t="shared" si="0"/>
        <v>411</v>
      </c>
    </row>
    <row r="9" spans="1:12" x14ac:dyDescent="0.25">
      <c r="B9" s="12">
        <v>5</v>
      </c>
      <c r="C9" s="12" t="s">
        <v>13</v>
      </c>
      <c r="D9" s="12">
        <v>644</v>
      </c>
      <c r="E9" s="33">
        <v>34</v>
      </c>
      <c r="F9" s="12">
        <f t="shared" si="0"/>
        <v>678</v>
      </c>
    </row>
    <row r="10" spans="1:12" x14ac:dyDescent="0.25">
      <c r="B10" s="12">
        <v>6</v>
      </c>
      <c r="C10" s="12" t="s">
        <v>13</v>
      </c>
      <c r="D10" s="12">
        <v>644</v>
      </c>
      <c r="E10" s="33">
        <v>34</v>
      </c>
      <c r="F10" s="12">
        <f t="shared" si="0"/>
        <v>678</v>
      </c>
    </row>
    <row r="11" spans="1:12" ht="17.25" customHeight="1" x14ac:dyDescent="0.25">
      <c r="B11" s="12">
        <v>7</v>
      </c>
      <c r="C11" s="12" t="s">
        <v>13</v>
      </c>
      <c r="D11" s="12">
        <v>638</v>
      </c>
      <c r="E11" s="33">
        <v>34</v>
      </c>
      <c r="F11" s="12">
        <f t="shared" si="0"/>
        <v>672</v>
      </c>
    </row>
    <row r="12" spans="1:12" x14ac:dyDescent="0.25">
      <c r="B12" s="12">
        <v>8</v>
      </c>
      <c r="C12" s="12" t="s">
        <v>13</v>
      </c>
      <c r="D12" s="12">
        <v>638</v>
      </c>
      <c r="E12" s="33">
        <v>34</v>
      </c>
      <c r="F12" s="12">
        <f t="shared" si="0"/>
        <v>672</v>
      </c>
    </row>
    <row r="13" spans="1:12" x14ac:dyDescent="0.25">
      <c r="E13" s="33"/>
    </row>
    <row r="14" spans="1:12" x14ac:dyDescent="0.25">
      <c r="A14" s="32"/>
      <c r="E14" s="33"/>
    </row>
    <row r="15" spans="1:12" x14ac:dyDescent="0.25">
      <c r="A15" s="92" t="s">
        <v>36</v>
      </c>
      <c r="B15" s="94"/>
      <c r="C15" s="94"/>
      <c r="D15" s="94"/>
      <c r="E15" s="94"/>
      <c r="F15" s="94"/>
    </row>
    <row r="16" spans="1:12" x14ac:dyDescent="0.25">
      <c r="A16" s="32"/>
      <c r="D16" s="12" t="s">
        <v>6</v>
      </c>
      <c r="E16" s="12" t="s">
        <v>35</v>
      </c>
      <c r="F16" s="12" t="s">
        <v>30</v>
      </c>
    </row>
    <row r="17" spans="1:10" x14ac:dyDescent="0.25">
      <c r="A17" s="12" t="s">
        <v>37</v>
      </c>
      <c r="B17" s="12">
        <v>1</v>
      </c>
      <c r="C17" s="12" t="s">
        <v>13</v>
      </c>
      <c r="D17" s="12">
        <v>575</v>
      </c>
      <c r="E17" s="33"/>
      <c r="F17" s="33">
        <f>D17+E17</f>
        <v>575</v>
      </c>
      <c r="G17" s="43" t="s">
        <v>18</v>
      </c>
      <c r="H17" s="44">
        <f>4*2</f>
        <v>8</v>
      </c>
    </row>
    <row r="18" spans="1:10" x14ac:dyDescent="0.25">
      <c r="B18" s="12">
        <v>2</v>
      </c>
      <c r="C18" s="12" t="s">
        <v>21</v>
      </c>
      <c r="D18" s="12" t="s">
        <v>21</v>
      </c>
      <c r="E18" s="33"/>
      <c r="F18" s="33">
        <v>0</v>
      </c>
      <c r="G18" s="43" t="s">
        <v>43</v>
      </c>
      <c r="H18" s="44">
        <f>4*5</f>
        <v>20</v>
      </c>
      <c r="J18">
        <f>4*7</f>
        <v>28</v>
      </c>
    </row>
    <row r="19" spans="1:10" x14ac:dyDescent="0.25">
      <c r="B19" s="12">
        <v>3</v>
      </c>
      <c r="C19" s="12" t="s">
        <v>18</v>
      </c>
      <c r="D19" s="12">
        <v>411</v>
      </c>
      <c r="E19" s="33"/>
      <c r="F19" s="33">
        <f t="shared" ref="F19:F24" si="1">D19+E19</f>
        <v>411</v>
      </c>
    </row>
    <row r="20" spans="1:10" x14ac:dyDescent="0.25">
      <c r="B20" s="12">
        <v>4</v>
      </c>
      <c r="C20" s="12" t="s">
        <v>18</v>
      </c>
      <c r="D20" s="12">
        <v>411</v>
      </c>
      <c r="E20" s="33"/>
      <c r="F20" s="33">
        <f t="shared" si="1"/>
        <v>411</v>
      </c>
    </row>
    <row r="21" spans="1:10" x14ac:dyDescent="0.25">
      <c r="B21" s="12">
        <v>5</v>
      </c>
      <c r="C21" s="12" t="s">
        <v>13</v>
      </c>
      <c r="D21" s="12">
        <v>644</v>
      </c>
      <c r="E21" s="33">
        <v>34</v>
      </c>
      <c r="F21" s="33">
        <f t="shared" si="1"/>
        <v>678</v>
      </c>
    </row>
    <row r="22" spans="1:10" x14ac:dyDescent="0.25">
      <c r="A22" s="32"/>
      <c r="B22" s="12">
        <v>6</v>
      </c>
      <c r="C22" s="12" t="s">
        <v>13</v>
      </c>
      <c r="D22" s="12">
        <v>644</v>
      </c>
      <c r="E22" s="33">
        <v>34</v>
      </c>
      <c r="F22" s="33">
        <f t="shared" si="1"/>
        <v>678</v>
      </c>
    </row>
    <row r="23" spans="1:10" x14ac:dyDescent="0.25">
      <c r="B23" s="12">
        <v>7</v>
      </c>
      <c r="C23" s="12" t="s">
        <v>13</v>
      </c>
      <c r="D23" s="12">
        <v>638</v>
      </c>
      <c r="E23" s="33">
        <v>34</v>
      </c>
      <c r="F23" s="33">
        <f t="shared" si="1"/>
        <v>672</v>
      </c>
    </row>
    <row r="24" spans="1:10" x14ac:dyDescent="0.25">
      <c r="B24" s="12">
        <v>8</v>
      </c>
      <c r="C24" s="12" t="s">
        <v>13</v>
      </c>
      <c r="D24" s="12">
        <v>638</v>
      </c>
      <c r="E24" s="33">
        <v>34</v>
      </c>
      <c r="F24" s="33">
        <f t="shared" si="1"/>
        <v>672</v>
      </c>
    </row>
    <row r="25" spans="1:10" x14ac:dyDescent="0.25">
      <c r="E25" s="33"/>
    </row>
    <row r="26" spans="1:10" x14ac:dyDescent="0.25">
      <c r="E26" s="33"/>
    </row>
    <row r="27" spans="1:10" x14ac:dyDescent="0.25">
      <c r="A27" s="92" t="s">
        <v>38</v>
      </c>
      <c r="B27" s="92"/>
      <c r="C27" s="92"/>
      <c r="D27" s="92"/>
      <c r="E27" s="92"/>
      <c r="F27" s="92"/>
    </row>
    <row r="28" spans="1:10" x14ac:dyDescent="0.25">
      <c r="A28" s="32"/>
      <c r="D28" s="12" t="s">
        <v>6</v>
      </c>
      <c r="E28" s="12" t="s">
        <v>35</v>
      </c>
      <c r="F28" s="12" t="s">
        <v>30</v>
      </c>
      <c r="J28" s="8"/>
    </row>
    <row r="29" spans="1:10" x14ac:dyDescent="0.25">
      <c r="A29" s="12" t="s">
        <v>33</v>
      </c>
      <c r="B29" s="12">
        <v>1</v>
      </c>
      <c r="C29" s="12" t="s">
        <v>13</v>
      </c>
      <c r="D29" s="12">
        <v>580</v>
      </c>
      <c r="E29" s="33"/>
      <c r="F29" s="33">
        <f>D29+E29</f>
        <v>580</v>
      </c>
      <c r="G29" s="43" t="s">
        <v>18</v>
      </c>
      <c r="H29" s="44">
        <f>5*2</f>
        <v>10</v>
      </c>
    </row>
    <row r="30" spans="1:10" x14ac:dyDescent="0.25">
      <c r="B30" s="12">
        <v>2</v>
      </c>
      <c r="C30" s="12" t="s">
        <v>39</v>
      </c>
      <c r="D30" s="12">
        <v>580</v>
      </c>
      <c r="E30" s="33"/>
      <c r="F30" s="33">
        <v>0</v>
      </c>
      <c r="G30" s="43" t="s">
        <v>43</v>
      </c>
      <c r="H30" s="44">
        <f>5*6</f>
        <v>30</v>
      </c>
      <c r="I30">
        <f>5*8</f>
        <v>40</v>
      </c>
      <c r="J30" s="8"/>
    </row>
    <row r="31" spans="1:10" x14ac:dyDescent="0.25">
      <c r="B31" s="12">
        <v>3</v>
      </c>
      <c r="C31" s="12" t="s">
        <v>18</v>
      </c>
      <c r="D31" s="12">
        <v>415</v>
      </c>
      <c r="E31" s="33"/>
      <c r="F31" s="33">
        <f t="shared" ref="F31:F36" si="2">D31+E31</f>
        <v>415</v>
      </c>
    </row>
    <row r="32" spans="1:10" x14ac:dyDescent="0.25">
      <c r="B32" s="12">
        <v>4</v>
      </c>
      <c r="C32" s="12" t="s">
        <v>18</v>
      </c>
      <c r="D32" s="12">
        <v>415</v>
      </c>
      <c r="E32" s="33"/>
      <c r="F32" s="33">
        <f t="shared" si="2"/>
        <v>415</v>
      </c>
    </row>
    <row r="33" spans="1:8" x14ac:dyDescent="0.25">
      <c r="B33" s="12">
        <v>5</v>
      </c>
      <c r="C33" s="12" t="s">
        <v>13</v>
      </c>
      <c r="D33" s="12">
        <v>645</v>
      </c>
      <c r="E33" s="33">
        <v>34</v>
      </c>
      <c r="F33" s="33">
        <f t="shared" si="2"/>
        <v>679</v>
      </c>
    </row>
    <row r="34" spans="1:8" x14ac:dyDescent="0.25">
      <c r="A34" s="32"/>
      <c r="B34" s="12">
        <v>6</v>
      </c>
      <c r="C34" s="12" t="s">
        <v>13</v>
      </c>
      <c r="D34" s="12">
        <v>645</v>
      </c>
      <c r="E34" s="33">
        <v>34</v>
      </c>
      <c r="F34" s="33">
        <f t="shared" si="2"/>
        <v>679</v>
      </c>
    </row>
    <row r="35" spans="1:8" x14ac:dyDescent="0.25">
      <c r="B35" s="12">
        <v>7</v>
      </c>
      <c r="C35" s="12" t="s">
        <v>13</v>
      </c>
      <c r="D35" s="12">
        <v>645</v>
      </c>
      <c r="E35" s="33">
        <v>35</v>
      </c>
      <c r="F35" s="33">
        <f t="shared" si="2"/>
        <v>680</v>
      </c>
    </row>
    <row r="36" spans="1:8" x14ac:dyDescent="0.25">
      <c r="B36" s="12">
        <v>8</v>
      </c>
      <c r="C36" s="12" t="s">
        <v>13</v>
      </c>
      <c r="D36" s="12">
        <v>645</v>
      </c>
      <c r="E36" s="33">
        <v>35</v>
      </c>
      <c r="F36" s="33">
        <f t="shared" si="2"/>
        <v>680</v>
      </c>
    </row>
    <row r="37" spans="1:8" x14ac:dyDescent="0.25">
      <c r="E37" s="33"/>
    </row>
    <row r="38" spans="1:8" x14ac:dyDescent="0.25">
      <c r="E38" s="33"/>
    </row>
    <row r="39" spans="1:8" ht="18.75" customHeight="1" x14ac:dyDescent="0.25">
      <c r="A39" s="92" t="s">
        <v>40</v>
      </c>
      <c r="B39" s="94"/>
      <c r="C39" s="94"/>
      <c r="D39" s="94"/>
      <c r="E39" s="94"/>
      <c r="F39" s="94"/>
    </row>
    <row r="40" spans="1:8" x14ac:dyDescent="0.25">
      <c r="A40" s="32"/>
      <c r="D40" s="12" t="s">
        <v>6</v>
      </c>
      <c r="E40" s="12" t="s">
        <v>35</v>
      </c>
      <c r="F40" s="12" t="s">
        <v>30</v>
      </c>
    </row>
    <row r="41" spans="1:8" x14ac:dyDescent="0.25">
      <c r="A41" s="12" t="s">
        <v>37</v>
      </c>
      <c r="B41" s="12">
        <v>1</v>
      </c>
      <c r="C41" s="12" t="s">
        <v>13</v>
      </c>
      <c r="D41" s="12">
        <v>575</v>
      </c>
      <c r="E41" s="33"/>
      <c r="F41" s="33">
        <f>D41+E41</f>
        <v>575</v>
      </c>
      <c r="G41" s="43" t="s">
        <v>18</v>
      </c>
      <c r="H41" s="44">
        <f>1*2</f>
        <v>2</v>
      </c>
    </row>
    <row r="42" spans="1:8" x14ac:dyDescent="0.25">
      <c r="B42" s="12">
        <v>2</v>
      </c>
      <c r="C42" s="12" t="s">
        <v>19</v>
      </c>
      <c r="D42" s="12" t="s">
        <v>19</v>
      </c>
      <c r="E42" s="33"/>
      <c r="F42" s="33">
        <v>0</v>
      </c>
      <c r="G42" s="43" t="s">
        <v>43</v>
      </c>
      <c r="H42" s="44">
        <f>1*5</f>
        <v>5</v>
      </c>
    </row>
    <row r="43" spans="1:8" x14ac:dyDescent="0.25">
      <c r="B43" s="12">
        <v>3</v>
      </c>
      <c r="C43" s="12" t="s">
        <v>18</v>
      </c>
      <c r="D43" s="12">
        <v>411</v>
      </c>
      <c r="E43" s="33"/>
      <c r="F43" s="33">
        <f t="shared" ref="F43:F48" si="3">D43+E43</f>
        <v>411</v>
      </c>
    </row>
    <row r="44" spans="1:8" x14ac:dyDescent="0.25">
      <c r="B44" s="12">
        <v>4</v>
      </c>
      <c r="C44" s="12" t="s">
        <v>18</v>
      </c>
      <c r="D44" s="12">
        <v>411</v>
      </c>
      <c r="E44" s="33"/>
      <c r="F44" s="33">
        <f t="shared" si="3"/>
        <v>411</v>
      </c>
    </row>
    <row r="45" spans="1:8" x14ac:dyDescent="0.25">
      <c r="B45" s="12">
        <v>5</v>
      </c>
      <c r="C45" s="12" t="s">
        <v>13</v>
      </c>
      <c r="D45" s="12">
        <v>645</v>
      </c>
      <c r="E45" s="33">
        <v>34</v>
      </c>
      <c r="F45" s="33">
        <f t="shared" si="3"/>
        <v>679</v>
      </c>
    </row>
    <row r="46" spans="1:8" x14ac:dyDescent="0.25">
      <c r="A46" s="32"/>
      <c r="B46" s="12">
        <v>6</v>
      </c>
      <c r="C46" s="12" t="s">
        <v>13</v>
      </c>
      <c r="D46" s="12">
        <v>645</v>
      </c>
      <c r="E46" s="33">
        <v>34</v>
      </c>
      <c r="F46" s="33">
        <f t="shared" si="3"/>
        <v>679</v>
      </c>
    </row>
    <row r="47" spans="1:8" x14ac:dyDescent="0.25">
      <c r="B47" s="12">
        <v>7</v>
      </c>
      <c r="C47" s="12" t="s">
        <v>13</v>
      </c>
      <c r="D47" s="12">
        <v>645</v>
      </c>
      <c r="E47" s="33">
        <v>35</v>
      </c>
      <c r="F47" s="33">
        <f t="shared" si="3"/>
        <v>680</v>
      </c>
    </row>
    <row r="48" spans="1:8" x14ac:dyDescent="0.25">
      <c r="B48" s="12">
        <v>8</v>
      </c>
      <c r="C48" s="12" t="s">
        <v>13</v>
      </c>
      <c r="D48" s="12">
        <v>645</v>
      </c>
      <c r="E48" s="33">
        <v>35</v>
      </c>
      <c r="F48" s="33">
        <f t="shared" si="3"/>
        <v>680</v>
      </c>
    </row>
    <row r="49" spans="1:8" x14ac:dyDescent="0.25">
      <c r="A49" s="32"/>
      <c r="E49" s="33"/>
    </row>
    <row r="50" spans="1:8" x14ac:dyDescent="0.25">
      <c r="E50" s="33"/>
    </row>
    <row r="51" spans="1:8" ht="19.5" customHeight="1" x14ac:dyDescent="0.25">
      <c r="A51" s="92" t="s">
        <v>41</v>
      </c>
      <c r="B51" s="92"/>
      <c r="C51" s="92"/>
      <c r="D51" s="92"/>
      <c r="E51" s="92"/>
      <c r="F51" s="92"/>
    </row>
    <row r="52" spans="1:8" x14ac:dyDescent="0.25">
      <c r="A52" s="32"/>
      <c r="D52" s="12" t="s">
        <v>6</v>
      </c>
      <c r="E52" s="12" t="s">
        <v>35</v>
      </c>
      <c r="F52" s="12" t="s">
        <v>30</v>
      </c>
    </row>
    <row r="53" spans="1:8" x14ac:dyDescent="0.25">
      <c r="A53" s="12" t="s">
        <v>33</v>
      </c>
      <c r="B53" s="12">
        <v>1</v>
      </c>
      <c r="C53" s="12" t="s">
        <v>13</v>
      </c>
      <c r="D53" s="12">
        <v>587</v>
      </c>
      <c r="E53" s="33">
        <v>47</v>
      </c>
      <c r="F53" s="33">
        <f>D53+E53</f>
        <v>634</v>
      </c>
      <c r="G53" s="43" t="s">
        <v>18</v>
      </c>
      <c r="H53" s="44">
        <f>3*2</f>
        <v>6</v>
      </c>
    </row>
    <row r="54" spans="1:8" x14ac:dyDescent="0.25">
      <c r="B54" s="12">
        <v>2</v>
      </c>
      <c r="C54" s="12" t="s">
        <v>13</v>
      </c>
      <c r="D54" s="12">
        <v>587</v>
      </c>
      <c r="E54" s="33">
        <v>47</v>
      </c>
      <c r="F54" s="33">
        <f>D54+E54</f>
        <v>634</v>
      </c>
      <c r="G54" s="43" t="s">
        <v>43</v>
      </c>
      <c r="H54" s="44">
        <f>3*6</f>
        <v>18</v>
      </c>
    </row>
    <row r="55" spans="1:8" x14ac:dyDescent="0.25">
      <c r="B55" s="12">
        <v>3</v>
      </c>
      <c r="C55" s="12" t="s">
        <v>18</v>
      </c>
      <c r="D55" s="12">
        <v>415</v>
      </c>
      <c r="E55" s="33"/>
      <c r="F55" s="33">
        <f t="shared" ref="F55:F60" si="4">D55+E55</f>
        <v>415</v>
      </c>
    </row>
    <row r="56" spans="1:8" x14ac:dyDescent="0.25">
      <c r="B56" s="12">
        <v>4</v>
      </c>
      <c r="C56" s="12" t="s">
        <v>18</v>
      </c>
      <c r="D56" s="12">
        <v>415</v>
      </c>
      <c r="E56" s="33"/>
      <c r="F56" s="33">
        <f t="shared" si="4"/>
        <v>415</v>
      </c>
    </row>
    <row r="57" spans="1:8" x14ac:dyDescent="0.25">
      <c r="B57" s="12">
        <v>5</v>
      </c>
      <c r="C57" s="12" t="s">
        <v>13</v>
      </c>
      <c r="D57" s="12">
        <v>645</v>
      </c>
      <c r="E57" s="33">
        <v>54</v>
      </c>
      <c r="F57" s="33">
        <f t="shared" si="4"/>
        <v>699</v>
      </c>
    </row>
    <row r="58" spans="1:8" x14ac:dyDescent="0.25">
      <c r="A58" s="32"/>
      <c r="B58" s="12">
        <v>6</v>
      </c>
      <c r="C58" s="12" t="s">
        <v>13</v>
      </c>
      <c r="D58" s="12">
        <v>645</v>
      </c>
      <c r="E58" s="33">
        <v>54</v>
      </c>
      <c r="F58" s="33">
        <f t="shared" si="4"/>
        <v>699</v>
      </c>
    </row>
    <row r="59" spans="1:8" x14ac:dyDescent="0.25">
      <c r="B59" s="12">
        <v>7</v>
      </c>
      <c r="C59" s="12" t="s">
        <v>13</v>
      </c>
      <c r="D59" s="12">
        <v>645</v>
      </c>
      <c r="E59" s="33">
        <v>56</v>
      </c>
      <c r="F59" s="33">
        <f t="shared" si="4"/>
        <v>701</v>
      </c>
    </row>
    <row r="60" spans="1:8" x14ac:dyDescent="0.25">
      <c r="B60" s="12">
        <v>8</v>
      </c>
      <c r="C60" s="12" t="s">
        <v>13</v>
      </c>
      <c r="D60" s="12">
        <v>645</v>
      </c>
      <c r="E60" s="33">
        <v>56</v>
      </c>
      <c r="F60" s="33">
        <f t="shared" si="4"/>
        <v>701</v>
      </c>
    </row>
    <row r="63" spans="1:8" ht="19.5" customHeight="1" x14ac:dyDescent="0.25">
      <c r="A63" s="92" t="s">
        <v>51</v>
      </c>
      <c r="B63" s="92"/>
      <c r="C63" s="92"/>
      <c r="D63" s="92"/>
      <c r="E63" s="92"/>
      <c r="F63" s="92"/>
    </row>
    <row r="64" spans="1:8" x14ac:dyDescent="0.25">
      <c r="A64" s="32"/>
      <c r="D64" s="12" t="s">
        <v>6</v>
      </c>
      <c r="E64" s="12" t="s">
        <v>35</v>
      </c>
      <c r="F64" s="12" t="s">
        <v>30</v>
      </c>
    </row>
    <row r="65" spans="1:13" x14ac:dyDescent="0.25">
      <c r="A65" s="12" t="s">
        <v>37</v>
      </c>
      <c r="B65" s="12">
        <v>1</v>
      </c>
      <c r="C65" s="12" t="s">
        <v>13</v>
      </c>
      <c r="D65" s="12">
        <v>587</v>
      </c>
      <c r="E65" s="33">
        <v>47</v>
      </c>
      <c r="F65" s="33">
        <f>D65+E65</f>
        <v>634</v>
      </c>
      <c r="G65" s="43" t="s">
        <v>18</v>
      </c>
      <c r="H65" s="44">
        <f>1*2</f>
        <v>2</v>
      </c>
    </row>
    <row r="66" spans="1:13" x14ac:dyDescent="0.25">
      <c r="B66" s="12">
        <v>2</v>
      </c>
      <c r="C66" s="12" t="s">
        <v>21</v>
      </c>
      <c r="D66" s="12" t="s">
        <v>21</v>
      </c>
      <c r="E66" s="33">
        <v>0</v>
      </c>
      <c r="F66" s="33" t="e">
        <f>D66+E66</f>
        <v>#VALUE!</v>
      </c>
      <c r="G66" s="43" t="s">
        <v>43</v>
      </c>
      <c r="H66" s="44">
        <f>1*5</f>
        <v>5</v>
      </c>
    </row>
    <row r="67" spans="1:13" x14ac:dyDescent="0.25">
      <c r="B67" s="12">
        <v>3</v>
      </c>
      <c r="C67" s="12" t="s">
        <v>18</v>
      </c>
      <c r="D67" s="12">
        <v>415</v>
      </c>
      <c r="E67" s="33"/>
      <c r="F67" s="33">
        <f t="shared" ref="F67:F72" si="5">D67+E67</f>
        <v>415</v>
      </c>
    </row>
    <row r="68" spans="1:13" x14ac:dyDescent="0.25">
      <c r="B68" s="12">
        <v>4</v>
      </c>
      <c r="C68" s="12" t="s">
        <v>18</v>
      </c>
      <c r="D68" s="12">
        <v>415</v>
      </c>
      <c r="E68" s="33"/>
      <c r="F68" s="33">
        <f t="shared" si="5"/>
        <v>415</v>
      </c>
    </row>
    <row r="69" spans="1:13" x14ac:dyDescent="0.25">
      <c r="B69" s="12">
        <v>5</v>
      </c>
      <c r="C69" s="12" t="s">
        <v>13</v>
      </c>
      <c r="D69" s="12">
        <v>645</v>
      </c>
      <c r="E69" s="33">
        <v>54</v>
      </c>
      <c r="F69" s="33">
        <f t="shared" si="5"/>
        <v>699</v>
      </c>
      <c r="M69">
        <f>232-6</f>
        <v>226</v>
      </c>
    </row>
    <row r="70" spans="1:13" x14ac:dyDescent="0.25">
      <c r="A70" s="32"/>
      <c r="B70" s="12">
        <v>6</v>
      </c>
      <c r="C70" s="12" t="s">
        <v>13</v>
      </c>
      <c r="D70" s="12">
        <v>645</v>
      </c>
      <c r="E70" s="33">
        <v>54</v>
      </c>
      <c r="F70" s="33">
        <f t="shared" si="5"/>
        <v>699</v>
      </c>
      <c r="M70">
        <f>240-6</f>
        <v>234</v>
      </c>
    </row>
    <row r="71" spans="1:13" x14ac:dyDescent="0.25">
      <c r="B71" s="12">
        <v>7</v>
      </c>
      <c r="C71" s="12" t="s">
        <v>13</v>
      </c>
      <c r="D71" s="12">
        <v>645</v>
      </c>
      <c r="E71" s="33">
        <v>56</v>
      </c>
      <c r="F71" s="33">
        <f t="shared" si="5"/>
        <v>701</v>
      </c>
    </row>
    <row r="72" spans="1:13" x14ac:dyDescent="0.25">
      <c r="B72" s="12">
        <v>8</v>
      </c>
      <c r="C72" s="12" t="s">
        <v>13</v>
      </c>
      <c r="D72" s="12">
        <v>645</v>
      </c>
      <c r="E72" s="33">
        <v>56</v>
      </c>
      <c r="F72" s="33">
        <f t="shared" si="5"/>
        <v>701</v>
      </c>
    </row>
    <row r="73" spans="1:13" x14ac:dyDescent="0.25">
      <c r="E73" s="33"/>
    </row>
    <row r="74" spans="1:13" x14ac:dyDescent="0.25">
      <c r="E74" s="33"/>
    </row>
    <row r="75" spans="1:13" x14ac:dyDescent="0.25">
      <c r="E75" s="33"/>
    </row>
    <row r="79" spans="1:13" ht="21.75" customHeight="1" x14ac:dyDescent="0.25"/>
    <row r="91" ht="24.75" customHeight="1" x14ac:dyDescent="0.25"/>
    <row r="103" ht="23.25" customHeight="1" x14ac:dyDescent="0.25"/>
  </sheetData>
  <mergeCells count="6">
    <mergeCell ref="A63:F63"/>
    <mergeCell ref="A3:F3"/>
    <mergeCell ref="A15:F15"/>
    <mergeCell ref="A27:F27"/>
    <mergeCell ref="A39:F39"/>
    <mergeCell ref="A51:F51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51"/>
  <sheetViews>
    <sheetView workbookViewId="0">
      <selection activeCell="H5" sqref="H5:H25"/>
    </sheetView>
  </sheetViews>
  <sheetFormatPr defaultRowHeight="15" x14ac:dyDescent="0.25"/>
  <cols>
    <col min="3" max="3" width="10.42578125" customWidth="1"/>
    <col min="4" max="4" width="14.28515625" bestFit="1" customWidth="1"/>
    <col min="5" max="5" width="19" customWidth="1"/>
    <col min="6" max="7" width="14.28515625" customWidth="1"/>
    <col min="8" max="8" width="14.28515625" bestFit="1" customWidth="1"/>
    <col min="9" max="9" width="16.5703125" customWidth="1"/>
    <col min="12" max="13" width="14.28515625" bestFit="1" customWidth="1"/>
    <col min="15" max="15" width="10" bestFit="1" customWidth="1"/>
  </cols>
  <sheetData>
    <row r="1" spans="1:18" x14ac:dyDescent="0.25">
      <c r="P1" s="1"/>
      <c r="Q1" s="1"/>
      <c r="R1" s="1"/>
    </row>
    <row r="2" spans="1:18" x14ac:dyDescent="0.25">
      <c r="B2" s="11" t="s">
        <v>42</v>
      </c>
      <c r="P2" s="1"/>
      <c r="Q2" s="1"/>
      <c r="R2" s="1"/>
    </row>
    <row r="3" spans="1:18" x14ac:dyDescent="0.25">
      <c r="D3" s="7"/>
      <c r="H3" s="45"/>
      <c r="M3" s="45"/>
      <c r="P3" s="1"/>
      <c r="Q3" s="1"/>
      <c r="R3" s="1"/>
    </row>
    <row r="4" spans="1:18" x14ac:dyDescent="0.25">
      <c r="A4" t="s">
        <v>29</v>
      </c>
      <c r="B4" s="50" t="s">
        <v>44</v>
      </c>
      <c r="C4" s="50" t="s">
        <v>45</v>
      </c>
      <c r="D4" s="50" t="s">
        <v>47</v>
      </c>
      <c r="E4" s="50" t="s">
        <v>49</v>
      </c>
      <c r="F4" s="50" t="s">
        <v>30</v>
      </c>
      <c r="G4" s="50" t="s">
        <v>48</v>
      </c>
      <c r="H4" s="51" t="s">
        <v>46</v>
      </c>
      <c r="I4" s="52" t="s">
        <v>8</v>
      </c>
      <c r="J4" s="50"/>
      <c r="K4" s="50"/>
      <c r="L4" s="95"/>
      <c r="M4" s="51"/>
      <c r="O4" s="46"/>
      <c r="P4" s="1"/>
      <c r="Q4" s="1"/>
      <c r="R4" s="1"/>
    </row>
    <row r="5" spans="1:18" x14ac:dyDescent="0.25">
      <c r="A5" s="12">
        <v>1</v>
      </c>
      <c r="B5" s="53">
        <v>103</v>
      </c>
      <c r="C5" s="53">
        <v>42.009</v>
      </c>
      <c r="D5" s="53">
        <v>38.19</v>
      </c>
      <c r="E5" s="53">
        <v>0</v>
      </c>
      <c r="F5" s="53">
        <f>D5+E5</f>
        <v>38.19</v>
      </c>
      <c r="G5" s="54">
        <f>F5*10.764</f>
        <v>411.07715999999994</v>
      </c>
      <c r="H5" s="55">
        <f>I5/G5</f>
        <v>14109.273305284099</v>
      </c>
      <c r="I5" s="53">
        <v>5800000</v>
      </c>
      <c r="J5" s="50">
        <v>406000</v>
      </c>
      <c r="K5" s="50">
        <v>30000</v>
      </c>
      <c r="L5" s="95">
        <f>I5+J5+K5</f>
        <v>6236000</v>
      </c>
      <c r="M5" s="56">
        <f>L5/G5</f>
        <v>15169.901436508904</v>
      </c>
      <c r="P5" s="1"/>
      <c r="Q5" s="1"/>
      <c r="R5" s="1"/>
    </row>
    <row r="6" spans="1:18" x14ac:dyDescent="0.25">
      <c r="A6" s="12">
        <v>2</v>
      </c>
      <c r="B6" s="53">
        <v>104</v>
      </c>
      <c r="C6" s="53">
        <v>42.009</v>
      </c>
      <c r="D6" s="53">
        <v>38.19</v>
      </c>
      <c r="E6" s="53">
        <v>0</v>
      </c>
      <c r="F6" s="53">
        <f>D6+E6</f>
        <v>38.19</v>
      </c>
      <c r="G6" s="54">
        <f>F6*10.764</f>
        <v>411.07715999999994</v>
      </c>
      <c r="H6" s="55">
        <f>I6/G6</f>
        <v>13837.304899158107</v>
      </c>
      <c r="I6" s="53">
        <v>5688200</v>
      </c>
      <c r="J6" s="50">
        <v>398200</v>
      </c>
      <c r="K6" s="50">
        <v>30000</v>
      </c>
      <c r="L6" s="95">
        <f>I6+J6+K6</f>
        <v>6116400</v>
      </c>
      <c r="M6" s="56">
        <f>L6/G6</f>
        <v>14878.958490420633</v>
      </c>
      <c r="P6" s="1"/>
      <c r="Q6" s="1"/>
      <c r="R6" s="1"/>
    </row>
    <row r="7" spans="1:18" x14ac:dyDescent="0.25">
      <c r="A7" s="12">
        <v>3</v>
      </c>
      <c r="B7" s="53">
        <v>203</v>
      </c>
      <c r="C7" s="53">
        <v>42.009</v>
      </c>
      <c r="D7" s="53">
        <v>38.19</v>
      </c>
      <c r="E7" s="53">
        <v>0</v>
      </c>
      <c r="F7" s="53">
        <f>D7+E7</f>
        <v>38.19</v>
      </c>
      <c r="G7" s="54">
        <f>F7*10.764</f>
        <v>411.07715999999994</v>
      </c>
      <c r="H7" s="55">
        <f>I7/G7</f>
        <v>13897.390942371989</v>
      </c>
      <c r="I7" s="50">
        <v>5712900</v>
      </c>
      <c r="J7" s="50">
        <v>400000</v>
      </c>
      <c r="K7" s="50">
        <v>30000</v>
      </c>
      <c r="L7" s="95">
        <f>I7+J7+K7</f>
        <v>6142900</v>
      </c>
      <c r="M7" s="56">
        <f>L7/G7</f>
        <v>14943.423273625811</v>
      </c>
      <c r="P7" s="1"/>
      <c r="Q7" s="1"/>
      <c r="R7" s="1"/>
    </row>
    <row r="8" spans="1:18" x14ac:dyDescent="0.25">
      <c r="A8" s="12">
        <v>4</v>
      </c>
      <c r="B8" s="53">
        <v>204</v>
      </c>
      <c r="C8" s="53">
        <v>42.009</v>
      </c>
      <c r="D8" s="53">
        <v>38.19</v>
      </c>
      <c r="E8" s="53">
        <v>0</v>
      </c>
      <c r="F8" s="53">
        <f t="shared" ref="F8:F25" si="0">D8+E8</f>
        <v>38.19</v>
      </c>
      <c r="G8" s="54">
        <f t="shared" ref="G8:G25" si="1">F8*10.764</f>
        <v>411.07715999999994</v>
      </c>
      <c r="H8" s="55">
        <f t="shared" ref="H8:H25" si="2">I8/G8</f>
        <v>14247.325246676319</v>
      </c>
      <c r="I8" s="53">
        <v>5856750</v>
      </c>
      <c r="J8" s="50">
        <v>410000</v>
      </c>
      <c r="K8" s="50">
        <v>30000</v>
      </c>
      <c r="L8" s="95">
        <f t="shared" ref="L8:L25" si="3">I8+J8+K8</f>
        <v>6296750</v>
      </c>
      <c r="M8" s="56">
        <f t="shared" ref="M8:M25" si="4">L8/G8</f>
        <v>15317.683911215114</v>
      </c>
      <c r="P8" s="1"/>
      <c r="Q8" s="1"/>
      <c r="R8" s="1"/>
    </row>
    <row r="9" spans="1:18" x14ac:dyDescent="0.25">
      <c r="A9" s="12">
        <v>5</v>
      </c>
      <c r="B9" s="53">
        <v>304</v>
      </c>
      <c r="C9" s="53">
        <v>42.009</v>
      </c>
      <c r="D9" s="53">
        <v>38.19</v>
      </c>
      <c r="E9" s="53">
        <v>0</v>
      </c>
      <c r="F9" s="53">
        <f t="shared" si="0"/>
        <v>38.19</v>
      </c>
      <c r="G9" s="54">
        <f t="shared" si="1"/>
        <v>411.07715999999994</v>
      </c>
      <c r="H9" s="55">
        <f t="shared" si="2"/>
        <v>14197.3346317757</v>
      </c>
      <c r="I9" s="53">
        <v>5836200</v>
      </c>
      <c r="J9" s="50">
        <v>408600</v>
      </c>
      <c r="K9" s="50">
        <v>30000</v>
      </c>
      <c r="L9" s="95">
        <f t="shared" si="3"/>
        <v>6274800</v>
      </c>
      <c r="M9" s="56">
        <f t="shared" si="4"/>
        <v>15264.287609654599</v>
      </c>
      <c r="P9" s="1"/>
      <c r="Q9" s="1"/>
      <c r="R9" s="1"/>
    </row>
    <row r="10" spans="1:18" x14ac:dyDescent="0.25">
      <c r="A10" s="12">
        <v>6</v>
      </c>
      <c r="B10" s="107">
        <v>306</v>
      </c>
      <c r="C10" s="107">
        <v>69.289000000000001</v>
      </c>
      <c r="D10" s="107">
        <v>59.83</v>
      </c>
      <c r="E10" s="107">
        <v>3.16</v>
      </c>
      <c r="F10" s="107">
        <f t="shared" si="0"/>
        <v>62.989999999999995</v>
      </c>
      <c r="G10" s="108">
        <f t="shared" si="1"/>
        <v>678.02435999999989</v>
      </c>
      <c r="H10" s="109">
        <f t="shared" si="2"/>
        <v>14823.213726421278</v>
      </c>
      <c r="I10" s="107">
        <v>10050500</v>
      </c>
      <c r="J10" s="50">
        <v>703600</v>
      </c>
      <c r="K10" s="50">
        <v>30000</v>
      </c>
      <c r="L10" s="95">
        <f t="shared" si="3"/>
        <v>10784100</v>
      </c>
      <c r="M10" s="56">
        <f t="shared" si="4"/>
        <v>15905.180751912811</v>
      </c>
      <c r="N10" s="1"/>
      <c r="O10" s="1"/>
      <c r="P10" s="1"/>
      <c r="Q10" s="1"/>
      <c r="R10" s="1"/>
    </row>
    <row r="11" spans="1:18" x14ac:dyDescent="0.25">
      <c r="A11" s="12">
        <v>7</v>
      </c>
      <c r="B11" s="53">
        <v>407</v>
      </c>
      <c r="C11" s="53">
        <v>65.207999999999998</v>
      </c>
      <c r="D11" s="53">
        <v>59.28</v>
      </c>
      <c r="E11" s="53">
        <v>0</v>
      </c>
      <c r="F11" s="53">
        <f t="shared" si="0"/>
        <v>59.28</v>
      </c>
      <c r="G11" s="54">
        <f t="shared" si="1"/>
        <v>638.08992000000001</v>
      </c>
      <c r="H11" s="55">
        <f t="shared" si="2"/>
        <v>14201.760153177158</v>
      </c>
      <c r="I11" s="53">
        <v>9062000</v>
      </c>
      <c r="J11" s="50">
        <v>634400</v>
      </c>
      <c r="K11" s="50">
        <v>30000</v>
      </c>
      <c r="L11" s="95">
        <f t="shared" si="3"/>
        <v>9726400</v>
      </c>
      <c r="M11" s="56">
        <f t="shared" si="4"/>
        <v>15242.992711748213</v>
      </c>
      <c r="N11" s="1"/>
      <c r="O11" s="1"/>
      <c r="P11" s="1"/>
      <c r="Q11" s="1"/>
      <c r="R11" s="1"/>
    </row>
    <row r="12" spans="1:18" x14ac:dyDescent="0.25">
      <c r="A12" s="12">
        <v>8</v>
      </c>
      <c r="B12" s="107">
        <v>501</v>
      </c>
      <c r="C12" s="107">
        <v>58.762</v>
      </c>
      <c r="D12" s="107">
        <v>53.42</v>
      </c>
      <c r="E12" s="107">
        <v>0</v>
      </c>
      <c r="F12" s="107">
        <f t="shared" si="0"/>
        <v>53.42</v>
      </c>
      <c r="G12" s="108">
        <f t="shared" si="1"/>
        <v>575.01288</v>
      </c>
      <c r="H12" s="109">
        <f t="shared" si="2"/>
        <v>13564.913537241113</v>
      </c>
      <c r="I12" s="107">
        <v>7800000</v>
      </c>
      <c r="J12" s="50">
        <v>546000</v>
      </c>
      <c r="K12" s="50">
        <v>30000</v>
      </c>
      <c r="L12" s="95">
        <f t="shared" si="3"/>
        <v>8376000</v>
      </c>
      <c r="M12" s="56">
        <f t="shared" si="4"/>
        <v>14566.630229221995</v>
      </c>
      <c r="N12" s="1"/>
      <c r="O12" s="1"/>
      <c r="P12" s="1"/>
      <c r="Q12" s="1"/>
      <c r="R12" s="1"/>
    </row>
    <row r="13" spans="1:18" x14ac:dyDescent="0.25">
      <c r="A13" s="12">
        <v>9</v>
      </c>
      <c r="B13" s="53">
        <v>503</v>
      </c>
      <c r="C13" s="53">
        <v>42.009</v>
      </c>
      <c r="D13" s="53">
        <v>38.19</v>
      </c>
      <c r="E13" s="53">
        <v>0</v>
      </c>
      <c r="F13" s="53">
        <f t="shared" si="0"/>
        <v>38.19</v>
      </c>
      <c r="G13" s="54">
        <f t="shared" si="1"/>
        <v>411.07715999999994</v>
      </c>
      <c r="H13" s="55">
        <f t="shared" si="2"/>
        <v>13598.420306299677</v>
      </c>
      <c r="I13" s="53">
        <v>5590000</v>
      </c>
      <c r="J13" s="50">
        <v>391300</v>
      </c>
      <c r="K13" s="50">
        <v>30000</v>
      </c>
      <c r="L13" s="95">
        <f t="shared" si="3"/>
        <v>6011300</v>
      </c>
      <c r="M13" s="56">
        <f t="shared" si="4"/>
        <v>14623.288727595571</v>
      </c>
      <c r="N13" s="1"/>
      <c r="O13" s="1"/>
      <c r="P13" s="1"/>
      <c r="Q13" s="1"/>
      <c r="R13" s="1"/>
    </row>
    <row r="14" spans="1:18" x14ac:dyDescent="0.25">
      <c r="A14" s="12">
        <v>10</v>
      </c>
      <c r="B14" s="53">
        <v>504</v>
      </c>
      <c r="C14" s="53">
        <v>42.009</v>
      </c>
      <c r="D14" s="53">
        <v>38.19</v>
      </c>
      <c r="E14" s="53">
        <v>0</v>
      </c>
      <c r="F14" s="53">
        <f t="shared" si="0"/>
        <v>38.19</v>
      </c>
      <c r="G14" s="54">
        <f t="shared" si="1"/>
        <v>411.07715999999994</v>
      </c>
      <c r="H14" s="55">
        <f t="shared" si="2"/>
        <v>14597.259550980651</v>
      </c>
      <c r="I14" s="53">
        <v>6000600</v>
      </c>
      <c r="J14" s="50">
        <v>360100</v>
      </c>
      <c r="K14" s="50">
        <v>30000</v>
      </c>
      <c r="L14" s="95">
        <f t="shared" si="3"/>
        <v>6390700</v>
      </c>
      <c r="M14" s="56">
        <f t="shared" si="4"/>
        <v>15546.229812427431</v>
      </c>
      <c r="N14" s="1"/>
      <c r="O14" s="1"/>
      <c r="P14" s="1"/>
      <c r="Q14" s="1"/>
      <c r="R14" s="1"/>
    </row>
    <row r="15" spans="1:18" x14ac:dyDescent="0.25">
      <c r="A15" s="12">
        <v>11</v>
      </c>
      <c r="B15" s="53">
        <v>505</v>
      </c>
      <c r="C15" s="53">
        <v>69.289000000000001</v>
      </c>
      <c r="D15" s="53">
        <v>59.83</v>
      </c>
      <c r="E15" s="53">
        <v>3.16</v>
      </c>
      <c r="F15" s="53">
        <f t="shared" si="0"/>
        <v>62.989999999999995</v>
      </c>
      <c r="G15" s="54">
        <f t="shared" si="1"/>
        <v>678.02435999999989</v>
      </c>
      <c r="H15" s="55">
        <f t="shared" si="2"/>
        <v>13840.21069685461</v>
      </c>
      <c r="I15" s="53">
        <v>9384000</v>
      </c>
      <c r="J15" s="50">
        <v>656900</v>
      </c>
      <c r="K15" s="50">
        <v>30000</v>
      </c>
      <c r="L15" s="95">
        <f t="shared" si="3"/>
        <v>10070900</v>
      </c>
      <c r="M15" s="56">
        <f t="shared" si="4"/>
        <v>14853.301140979656</v>
      </c>
      <c r="N15" s="1"/>
      <c r="O15" s="1"/>
      <c r="P15" s="1"/>
      <c r="Q15" s="1"/>
      <c r="R15" s="1"/>
    </row>
    <row r="16" spans="1:18" x14ac:dyDescent="0.25">
      <c r="A16" s="106">
        <v>12</v>
      </c>
      <c r="B16" s="107">
        <v>506</v>
      </c>
      <c r="C16" s="107">
        <v>69.289000000000001</v>
      </c>
      <c r="D16" s="107">
        <v>59.83</v>
      </c>
      <c r="E16" s="107">
        <v>3.16</v>
      </c>
      <c r="F16" s="107">
        <f t="shared" si="0"/>
        <v>62.989999999999995</v>
      </c>
      <c r="G16" s="108">
        <f t="shared" si="1"/>
        <v>678.02435999999989</v>
      </c>
      <c r="H16" s="109">
        <f t="shared" si="2"/>
        <v>14773.805472121978</v>
      </c>
      <c r="I16" s="107">
        <v>10017000</v>
      </c>
      <c r="J16" s="50">
        <v>701200</v>
      </c>
      <c r="K16" s="50">
        <v>30000</v>
      </c>
      <c r="L16" s="95">
        <f t="shared" si="3"/>
        <v>10748200</v>
      </c>
      <c r="M16" s="56">
        <f t="shared" si="4"/>
        <v>15852.232801783113</v>
      </c>
      <c r="N16" s="1"/>
      <c r="O16" s="1"/>
      <c r="P16" s="1"/>
      <c r="Q16" s="1"/>
      <c r="R16" s="1"/>
    </row>
    <row r="17" spans="1:18" x14ac:dyDescent="0.25">
      <c r="A17" s="12">
        <v>13</v>
      </c>
      <c r="B17" s="53">
        <v>604</v>
      </c>
      <c r="C17" s="53">
        <v>42.009</v>
      </c>
      <c r="D17" s="53">
        <v>38.19</v>
      </c>
      <c r="E17" s="53">
        <v>0</v>
      </c>
      <c r="F17" s="53">
        <f t="shared" si="0"/>
        <v>38.19</v>
      </c>
      <c r="G17" s="54">
        <f t="shared" si="1"/>
        <v>411.07715999999994</v>
      </c>
      <c r="H17" s="55">
        <f t="shared" si="2"/>
        <v>14197.3346317757</v>
      </c>
      <c r="I17" s="53">
        <v>5836200</v>
      </c>
      <c r="J17" s="50">
        <v>408600</v>
      </c>
      <c r="K17" s="50">
        <v>30000</v>
      </c>
      <c r="L17" s="95">
        <f t="shared" si="3"/>
        <v>6274800</v>
      </c>
      <c r="M17" s="56">
        <f t="shared" si="4"/>
        <v>15264.287609654599</v>
      </c>
      <c r="N17" s="1"/>
      <c r="O17" s="1"/>
      <c r="P17" s="1"/>
      <c r="Q17" s="1"/>
      <c r="R17" s="1"/>
    </row>
    <row r="18" spans="1:18" x14ac:dyDescent="0.25">
      <c r="A18" s="12">
        <v>14</v>
      </c>
      <c r="B18" s="53">
        <v>703</v>
      </c>
      <c r="C18" s="53">
        <v>42.009</v>
      </c>
      <c r="D18" s="53">
        <v>38.19</v>
      </c>
      <c r="E18" s="53">
        <v>0</v>
      </c>
      <c r="F18" s="53">
        <f t="shared" si="0"/>
        <v>38.19</v>
      </c>
      <c r="G18" s="54">
        <f t="shared" si="1"/>
        <v>411.07715999999994</v>
      </c>
      <c r="H18" s="55">
        <f t="shared" si="2"/>
        <v>13913.811217339346</v>
      </c>
      <c r="I18" s="53">
        <v>5719650</v>
      </c>
      <c r="J18" s="50">
        <v>400400</v>
      </c>
      <c r="K18" s="50">
        <v>30000</v>
      </c>
      <c r="L18" s="95">
        <f t="shared" si="3"/>
        <v>6150050</v>
      </c>
      <c r="M18" s="56">
        <f t="shared" si="4"/>
        <v>14960.816601924565</v>
      </c>
      <c r="N18" s="1"/>
      <c r="O18" s="1"/>
      <c r="P18" s="1"/>
      <c r="Q18" s="1"/>
      <c r="R18" s="1"/>
    </row>
    <row r="19" spans="1:18" x14ac:dyDescent="0.25">
      <c r="A19" s="12">
        <v>15</v>
      </c>
      <c r="B19" s="53">
        <v>1104</v>
      </c>
      <c r="C19" s="53">
        <v>42.009</v>
      </c>
      <c r="D19" s="53">
        <v>38.19</v>
      </c>
      <c r="E19" s="53">
        <v>0</v>
      </c>
      <c r="F19" s="53">
        <f t="shared" si="0"/>
        <v>38.19</v>
      </c>
      <c r="G19" s="54">
        <f t="shared" si="1"/>
        <v>411.07715999999994</v>
      </c>
      <c r="H19" s="55">
        <f t="shared" si="2"/>
        <v>14497.278321179412</v>
      </c>
      <c r="I19" s="53">
        <v>5959500</v>
      </c>
      <c r="J19" s="50">
        <v>417200</v>
      </c>
      <c r="K19" s="50">
        <v>30000</v>
      </c>
      <c r="L19" s="95">
        <f t="shared" si="3"/>
        <v>6406700</v>
      </c>
      <c r="M19" s="56">
        <f t="shared" si="4"/>
        <v>15585.151945683387</v>
      </c>
      <c r="N19" s="1"/>
      <c r="O19" s="1"/>
      <c r="P19" s="1"/>
      <c r="Q19" s="1"/>
      <c r="R19" s="1"/>
    </row>
    <row r="20" spans="1:18" x14ac:dyDescent="0.25">
      <c r="A20" s="12">
        <v>16</v>
      </c>
      <c r="B20" s="53">
        <v>1403</v>
      </c>
      <c r="C20" s="53">
        <v>42.009</v>
      </c>
      <c r="D20" s="53">
        <v>38.19</v>
      </c>
      <c r="E20" s="53">
        <v>0</v>
      </c>
      <c r="F20" s="53">
        <f t="shared" si="0"/>
        <v>38.19</v>
      </c>
      <c r="G20" s="54">
        <f t="shared" si="1"/>
        <v>411.07715999999994</v>
      </c>
      <c r="H20" s="55">
        <f t="shared" si="2"/>
        <v>14447.287706278794</v>
      </c>
      <c r="I20" s="53">
        <v>5938950</v>
      </c>
      <c r="J20" s="50">
        <v>415800</v>
      </c>
      <c r="K20" s="50">
        <v>30000</v>
      </c>
      <c r="L20" s="95">
        <f t="shared" si="3"/>
        <v>6384750</v>
      </c>
      <c r="M20" s="56">
        <f t="shared" si="4"/>
        <v>15531.755644122872</v>
      </c>
      <c r="N20" s="1"/>
      <c r="O20" s="1"/>
      <c r="P20" s="1"/>
      <c r="Q20" s="1"/>
      <c r="R20" s="1"/>
    </row>
    <row r="21" spans="1:18" x14ac:dyDescent="0.25">
      <c r="A21" s="12">
        <v>17</v>
      </c>
      <c r="B21" s="53">
        <v>1603</v>
      </c>
      <c r="C21" s="53">
        <v>42.009</v>
      </c>
      <c r="D21" s="53">
        <v>38.19</v>
      </c>
      <c r="E21" s="53">
        <v>0</v>
      </c>
      <c r="F21" s="53">
        <f t="shared" si="0"/>
        <v>38.19</v>
      </c>
      <c r="G21" s="54">
        <f t="shared" si="1"/>
        <v>411.07715999999994</v>
      </c>
      <c r="H21" s="55">
        <f t="shared" si="2"/>
        <v>14447.287706278794</v>
      </c>
      <c r="I21" s="53">
        <v>5938950</v>
      </c>
      <c r="J21" s="50">
        <v>415800</v>
      </c>
      <c r="K21" s="50">
        <v>30000</v>
      </c>
      <c r="L21" s="95">
        <f t="shared" si="3"/>
        <v>6384750</v>
      </c>
      <c r="M21" s="56">
        <f t="shared" si="4"/>
        <v>15531.755644122872</v>
      </c>
      <c r="N21" s="1"/>
      <c r="O21" s="1"/>
      <c r="P21" s="1"/>
      <c r="Q21" s="1"/>
      <c r="R21" s="1"/>
    </row>
    <row r="22" spans="1:18" s="19" customFormat="1" x14ac:dyDescent="0.25">
      <c r="A22" s="106">
        <v>18</v>
      </c>
      <c r="B22" s="107">
        <v>1607</v>
      </c>
      <c r="C22" s="107">
        <v>68.683999999999997</v>
      </c>
      <c r="D22" s="107">
        <v>59.28</v>
      </c>
      <c r="E22" s="107">
        <v>3.16</v>
      </c>
      <c r="F22" s="107">
        <f t="shared" si="0"/>
        <v>62.44</v>
      </c>
      <c r="G22" s="108">
        <f t="shared" si="1"/>
        <v>672.10415999999998</v>
      </c>
      <c r="H22" s="109">
        <f t="shared" si="2"/>
        <v>14247.791592303194</v>
      </c>
      <c r="I22" s="107">
        <v>9576000</v>
      </c>
      <c r="J22" s="57">
        <v>670400</v>
      </c>
      <c r="K22" s="57">
        <v>30000</v>
      </c>
      <c r="L22" s="110">
        <f t="shared" si="3"/>
        <v>10276400</v>
      </c>
      <c r="M22" s="58">
        <f t="shared" si="4"/>
        <v>15289.891971506322</v>
      </c>
      <c r="N22" s="111"/>
      <c r="O22" s="111"/>
      <c r="P22" s="111"/>
      <c r="Q22" s="111"/>
      <c r="R22" s="111"/>
    </row>
    <row r="23" spans="1:18" x14ac:dyDescent="0.25">
      <c r="A23" s="12">
        <v>19</v>
      </c>
      <c r="B23" s="53">
        <v>1903</v>
      </c>
      <c r="C23" s="53">
        <v>42.009</v>
      </c>
      <c r="D23" s="53">
        <v>38.19</v>
      </c>
      <c r="E23" s="53">
        <v>0</v>
      </c>
      <c r="F23" s="53">
        <f t="shared" si="0"/>
        <v>38.19</v>
      </c>
      <c r="G23" s="54">
        <f t="shared" si="1"/>
        <v>411.07715999999994</v>
      </c>
      <c r="H23" s="55">
        <f t="shared" si="2"/>
        <v>14447.287706278794</v>
      </c>
      <c r="I23" s="53">
        <v>5938950</v>
      </c>
      <c r="J23" s="50">
        <v>415800</v>
      </c>
      <c r="K23" s="50">
        <v>30000</v>
      </c>
      <c r="L23" s="95">
        <f t="shared" si="3"/>
        <v>6384750</v>
      </c>
      <c r="M23" s="56">
        <f t="shared" si="4"/>
        <v>15531.755644122872</v>
      </c>
      <c r="N23" s="1"/>
      <c r="O23" s="1"/>
      <c r="P23" s="1"/>
      <c r="Q23" s="1"/>
      <c r="R23" s="1"/>
    </row>
    <row r="24" spans="1:18" x14ac:dyDescent="0.25">
      <c r="A24" s="12">
        <v>20</v>
      </c>
      <c r="B24" s="53">
        <v>1904</v>
      </c>
      <c r="C24" s="53">
        <v>42.009</v>
      </c>
      <c r="D24" s="53">
        <v>38.19</v>
      </c>
      <c r="E24" s="53">
        <v>0</v>
      </c>
      <c r="F24" s="53">
        <f t="shared" si="0"/>
        <v>38.19</v>
      </c>
      <c r="G24" s="54">
        <f t="shared" si="1"/>
        <v>411.07715999999994</v>
      </c>
      <c r="H24" s="55">
        <f t="shared" si="2"/>
        <v>14797.222010583126</v>
      </c>
      <c r="I24" s="53">
        <v>6082800</v>
      </c>
      <c r="J24" s="50">
        <v>425800</v>
      </c>
      <c r="K24" s="50">
        <v>30000</v>
      </c>
      <c r="L24" s="95">
        <f t="shared" si="3"/>
        <v>6538600</v>
      </c>
      <c r="M24" s="56">
        <f t="shared" si="4"/>
        <v>15906.016281712176</v>
      </c>
      <c r="N24" s="1"/>
      <c r="O24" s="1"/>
      <c r="P24" s="1"/>
      <c r="Q24" s="1"/>
      <c r="R24" s="1"/>
    </row>
    <row r="25" spans="1:18" x14ac:dyDescent="0.25">
      <c r="A25" s="106">
        <v>21</v>
      </c>
      <c r="B25" s="107">
        <v>2504</v>
      </c>
      <c r="C25" s="107">
        <v>42.415999999999997</v>
      </c>
      <c r="D25" s="107">
        <v>38.56</v>
      </c>
      <c r="E25" s="107">
        <v>0</v>
      </c>
      <c r="F25" s="107">
        <f t="shared" si="0"/>
        <v>38.56</v>
      </c>
      <c r="G25" s="108">
        <f t="shared" si="1"/>
        <v>415.05984000000001</v>
      </c>
      <c r="H25" s="109">
        <f t="shared" si="2"/>
        <v>15017.111749476895</v>
      </c>
      <c r="I25" s="107">
        <v>6233000</v>
      </c>
      <c r="J25" s="50">
        <v>436400</v>
      </c>
      <c r="K25" s="50">
        <v>30000</v>
      </c>
      <c r="L25" s="95">
        <f t="shared" si="3"/>
        <v>6699400</v>
      </c>
      <c r="M25" s="56">
        <f t="shared" si="4"/>
        <v>16140.805142699424</v>
      </c>
    </row>
    <row r="26" spans="1:18" x14ac:dyDescent="0.25">
      <c r="A26" s="12"/>
      <c r="B26" s="53"/>
      <c r="C26" s="53"/>
      <c r="D26" s="53"/>
      <c r="E26" s="53"/>
      <c r="F26" s="53"/>
      <c r="G26" s="54"/>
      <c r="H26" s="55"/>
      <c r="I26" s="53"/>
      <c r="J26" s="50"/>
      <c r="K26" s="50"/>
      <c r="L26" s="50"/>
      <c r="M26" s="56">
        <f>SUM(M5:M25)</f>
        <v>321906.34738264291</v>
      </c>
    </row>
    <row r="27" spans="1:18" x14ac:dyDescent="0.25">
      <c r="A27" s="12"/>
      <c r="B27" s="53"/>
      <c r="C27" s="53"/>
      <c r="D27" s="53"/>
      <c r="E27" s="53"/>
      <c r="F27" s="53"/>
      <c r="G27" s="54"/>
      <c r="H27" s="55"/>
      <c r="I27" s="53"/>
      <c r="J27" s="50"/>
      <c r="K27" s="50"/>
      <c r="L27" s="57" t="s">
        <v>50</v>
      </c>
      <c r="M27" s="58">
        <f>M26/A25</f>
        <v>15328.873684887758</v>
      </c>
    </row>
    <row r="28" spans="1:18" x14ac:dyDescent="0.25">
      <c r="A28" s="12"/>
      <c r="B28" s="53"/>
      <c r="C28" s="53"/>
      <c r="D28" s="53"/>
      <c r="E28" s="53"/>
      <c r="F28" s="53"/>
      <c r="G28" s="54"/>
      <c r="H28" s="55"/>
      <c r="I28" s="53"/>
      <c r="J28" s="50"/>
      <c r="K28" s="50"/>
      <c r="L28" s="50"/>
      <c r="M28" s="56"/>
    </row>
    <row r="29" spans="1:18" x14ac:dyDescent="0.25">
      <c r="B29" s="50"/>
      <c r="C29" s="50"/>
      <c r="D29" s="50"/>
      <c r="E29" s="50"/>
      <c r="F29" s="53"/>
      <c r="G29" s="54"/>
      <c r="H29" s="55"/>
      <c r="I29" s="50"/>
      <c r="J29" s="50"/>
      <c r="K29" s="50"/>
      <c r="L29" s="50"/>
      <c r="M29" s="56"/>
    </row>
    <row r="30" spans="1:18" x14ac:dyDescent="0.25">
      <c r="B30" s="50"/>
      <c r="C30" s="50"/>
      <c r="D30" s="50"/>
      <c r="E30" s="50"/>
      <c r="F30" s="53"/>
      <c r="G30" s="54"/>
      <c r="H30" s="55"/>
      <c r="I30" s="50"/>
      <c r="J30" s="50"/>
      <c r="K30" s="50"/>
      <c r="L30" s="50"/>
      <c r="M30" s="56"/>
    </row>
    <row r="31" spans="1:18" x14ac:dyDescent="0.25">
      <c r="B31" s="50"/>
      <c r="C31" s="50"/>
      <c r="D31" s="50"/>
      <c r="E31" s="50"/>
      <c r="F31" s="53"/>
      <c r="G31" s="54"/>
      <c r="H31" s="55"/>
      <c r="I31" s="50"/>
      <c r="J31" s="50"/>
      <c r="K31" s="50"/>
      <c r="L31" s="50"/>
      <c r="M31" s="56"/>
    </row>
    <row r="32" spans="1:18" x14ac:dyDescent="0.25">
      <c r="B32" s="50"/>
      <c r="C32" s="50"/>
      <c r="D32" s="50"/>
      <c r="E32" s="50"/>
      <c r="F32" s="53"/>
      <c r="G32" s="50"/>
      <c r="H32" s="55"/>
      <c r="I32" s="50"/>
      <c r="J32" s="50"/>
      <c r="K32" s="50"/>
      <c r="L32" s="50"/>
      <c r="M32" s="56"/>
    </row>
    <row r="33" spans="2:13" x14ac:dyDescent="0.25">
      <c r="B33" s="50"/>
      <c r="C33" s="50"/>
      <c r="D33" s="50"/>
      <c r="E33" s="50"/>
      <c r="F33" s="53"/>
      <c r="G33" s="50"/>
      <c r="H33" s="55"/>
      <c r="I33" s="50"/>
      <c r="J33" s="50"/>
      <c r="K33" s="50"/>
      <c r="L33" s="50"/>
      <c r="M33" s="56"/>
    </row>
    <row r="34" spans="2:13" x14ac:dyDescent="0.25">
      <c r="B34" s="50"/>
      <c r="C34" s="50"/>
      <c r="D34" s="50"/>
      <c r="E34" s="50"/>
      <c r="F34" s="53"/>
      <c r="G34" s="50"/>
      <c r="H34" s="55"/>
      <c r="I34" s="50"/>
      <c r="J34" s="50"/>
      <c r="K34" s="50"/>
      <c r="L34" s="50"/>
      <c r="M34" s="56"/>
    </row>
    <row r="35" spans="2:13" x14ac:dyDescent="0.25">
      <c r="B35" s="50"/>
      <c r="C35" s="50"/>
      <c r="D35" s="50"/>
      <c r="E35" s="50"/>
      <c r="F35" s="53"/>
      <c r="G35" s="50"/>
      <c r="H35" s="55"/>
      <c r="I35" s="50"/>
      <c r="J35" s="50"/>
      <c r="K35" s="50"/>
      <c r="L35" s="50"/>
      <c r="M35" s="56"/>
    </row>
    <row r="36" spans="2:13" x14ac:dyDescent="0.25">
      <c r="B36" s="50"/>
      <c r="C36" s="50"/>
      <c r="D36" s="50"/>
      <c r="E36" s="50"/>
      <c r="F36" s="50"/>
      <c r="G36" s="50"/>
      <c r="H36" s="55"/>
      <c r="I36" s="50"/>
      <c r="J36" s="50"/>
      <c r="K36" s="50"/>
      <c r="L36" s="50"/>
      <c r="M36" s="56"/>
    </row>
    <row r="37" spans="2:13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6"/>
    </row>
    <row r="38" spans="2:13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2:13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2:13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5" workbookViewId="0">
      <selection activeCell="J33" sqref="J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Tower 1</vt:lpstr>
      <vt:lpstr>Tower 2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2024-03-15T09:37:49Z</dcterms:modified>
</cp:coreProperties>
</file>