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1670" windowHeight="4260" tabRatio="932" activeTab="3"/>
  </bookViews>
  <sheets>
    <sheet name="Depreciation" sheetId="25" r:id="rId1"/>
    <sheet name="Measurment" sheetId="38" r:id="rId2"/>
    <sheet name="Sale plan" sheetId="24" r:id="rId3"/>
    <sheet name="Calculation" sheetId="23" r:id="rId4"/>
    <sheet name="20-20" sheetId="4" r:id="rId5"/>
    <sheet name="Sheet1" sheetId="13" r:id="rId6"/>
    <sheet name="Sheet2" sheetId="30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4"/>
  <c r="J3"/>
  <c r="I3"/>
  <c r="E3"/>
  <c r="B3"/>
  <c r="C3" s="1"/>
  <c r="D3" s="1"/>
  <c r="A3"/>
  <c r="Q2"/>
  <c r="B2" s="1"/>
  <c r="C2" s="1"/>
  <c r="D2" s="1"/>
  <c r="P2"/>
  <c r="J2"/>
  <c r="I2"/>
  <c r="E2"/>
  <c r="A2"/>
  <c r="Q6"/>
  <c r="B6" s="1"/>
  <c r="P6"/>
  <c r="J6"/>
  <c r="I6"/>
  <c r="E6"/>
  <c r="A6"/>
  <c r="Q5"/>
  <c r="B5" s="1"/>
  <c r="P5"/>
  <c r="J5"/>
  <c r="I5"/>
  <c r="E5"/>
  <c r="A5"/>
  <c r="Q4"/>
  <c r="B4" s="1"/>
  <c r="P4"/>
  <c r="J4"/>
  <c r="I4"/>
  <c r="E4"/>
  <c r="A4"/>
  <c r="C23" i="23"/>
  <c r="P8" i="4"/>
  <c r="Q8" s="1"/>
  <c r="B8" s="1"/>
  <c r="J8"/>
  <c r="I8"/>
  <c r="E8"/>
  <c r="A8"/>
  <c r="P7"/>
  <c r="Q7" s="1"/>
  <c r="B7" s="1"/>
  <c r="J7"/>
  <c r="I7"/>
  <c r="E7"/>
  <c r="A7"/>
  <c r="G3" l="1"/>
  <c r="G2"/>
  <c r="F2"/>
  <c r="F3"/>
  <c r="H2"/>
  <c r="H3"/>
  <c r="F5"/>
  <c r="C5"/>
  <c r="F4"/>
  <c r="C4"/>
  <c r="F6"/>
  <c r="C6"/>
  <c r="F7"/>
  <c r="C7"/>
  <c r="F8"/>
  <c r="C8"/>
  <c r="J16" i="38"/>
  <c r="J17"/>
  <c r="J18"/>
  <c r="J19"/>
  <c r="J20"/>
  <c r="J15"/>
  <c r="J21" s="1"/>
  <c r="B17" i="25"/>
  <c r="Q17" i="4"/>
  <c r="B17" s="1"/>
  <c r="C17" s="1"/>
  <c r="P17"/>
  <c r="J17"/>
  <c r="I17"/>
  <c r="E17"/>
  <c r="F17" s="1"/>
  <c r="A17"/>
  <c r="Q16"/>
  <c r="B16" s="1"/>
  <c r="C16" s="1"/>
  <c r="P16"/>
  <c r="J16"/>
  <c r="I16"/>
  <c r="E16"/>
  <c r="F16" s="1"/>
  <c r="A16"/>
  <c r="Q15"/>
  <c r="B15" s="1"/>
  <c r="C15" s="1"/>
  <c r="P15"/>
  <c r="J15"/>
  <c r="I15"/>
  <c r="E15"/>
  <c r="F15" s="1"/>
  <c r="A15"/>
  <c r="Q14"/>
  <c r="B14" s="1"/>
  <c r="C14" s="1"/>
  <c r="P14"/>
  <c r="J14"/>
  <c r="I14"/>
  <c r="E14"/>
  <c r="F14" s="1"/>
  <c r="A14"/>
  <c r="Q13"/>
  <c r="B13" s="1"/>
  <c r="C13" s="1"/>
  <c r="P13"/>
  <c r="J13"/>
  <c r="I13"/>
  <c r="E13"/>
  <c r="F13" s="1"/>
  <c r="A13"/>
  <c r="Q12"/>
  <c r="B12" s="1"/>
  <c r="C12" s="1"/>
  <c r="P12"/>
  <c r="J12"/>
  <c r="I12"/>
  <c r="E12"/>
  <c r="F12" s="1"/>
  <c r="A12"/>
  <c r="Q11"/>
  <c r="B11" s="1"/>
  <c r="C11" s="1"/>
  <c r="P11"/>
  <c r="J11"/>
  <c r="I11"/>
  <c r="E11"/>
  <c r="F11" s="1"/>
  <c r="A11"/>
  <c r="Q10"/>
  <c r="B10" s="1"/>
  <c r="C10" s="1"/>
  <c r="P10"/>
  <c r="J10"/>
  <c r="I10"/>
  <c r="E10"/>
  <c r="F10" s="1"/>
  <c r="A10"/>
  <c r="Q9"/>
  <c r="B9" s="1"/>
  <c r="C9" s="1"/>
  <c r="P9"/>
  <c r="J9"/>
  <c r="I9"/>
  <c r="E9"/>
  <c r="F9" s="1"/>
  <c r="A9"/>
  <c r="G6" l="1"/>
  <c r="D6"/>
  <c r="H6" s="1"/>
  <c r="G4"/>
  <c r="D4"/>
  <c r="H4" s="1"/>
  <c r="G5"/>
  <c r="D5"/>
  <c r="H5" s="1"/>
  <c r="G8"/>
  <c r="D8"/>
  <c r="H8" s="1"/>
  <c r="G7"/>
  <c r="D7"/>
  <c r="H7" s="1"/>
  <c r="D9"/>
  <c r="H9" s="1"/>
  <c r="G9"/>
  <c r="G11"/>
  <c r="D11"/>
  <c r="H11" s="1"/>
  <c r="G13"/>
  <c r="D13"/>
  <c r="H13" s="1"/>
  <c r="G15"/>
  <c r="D15"/>
  <c r="H15" s="1"/>
  <c r="G17"/>
  <c r="D17"/>
  <c r="H17" s="1"/>
  <c r="D10"/>
  <c r="H10" s="1"/>
  <c r="G10"/>
  <c r="G12"/>
  <c r="D12"/>
  <c r="H12" s="1"/>
  <c r="G14"/>
  <c r="D14"/>
  <c r="H14" s="1"/>
  <c r="G16"/>
  <c r="D16"/>
  <c r="H16" s="1"/>
  <c r="L52" i="23"/>
  <c r="L54" s="1"/>
  <c r="L53"/>
  <c r="N19"/>
  <c r="P18"/>
  <c r="O9"/>
  <c r="L28"/>
  <c r="L23"/>
  <c r="L24"/>
  <c r="L25"/>
  <c r="L26"/>
  <c r="L27"/>
  <c r="L31"/>
  <c r="L22"/>
  <c r="L10"/>
  <c r="L9"/>
  <c r="N9"/>
  <c r="M8"/>
  <c r="M7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F29"/>
  <c r="H29" s="1"/>
  <c r="E29"/>
  <c r="G29" s="1"/>
  <c r="I29" s="1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1"/>
  <c r="I22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8"/>
  <c r="C6"/>
  <c r="C14"/>
  <c r="C10" l="1"/>
  <c r="C11" s="1"/>
  <c r="C12" s="1"/>
  <c r="C13" s="1"/>
  <c r="C16" s="1"/>
  <c r="C19" s="1"/>
  <c r="C20" s="1"/>
  <c r="B20" s="1"/>
  <c r="C21" l="1"/>
  <c r="C25"/>
  <c r="J19" i="4"/>
  <c r="I19"/>
  <c r="E19"/>
  <c r="A19"/>
  <c r="B19" l="1"/>
  <c r="C19" l="1"/>
  <c r="G19" s="1"/>
  <c r="F19"/>
  <c r="D19"/>
  <c r="H19" s="1"/>
</calcChain>
</file>

<file path=xl/sharedStrings.xml><?xml version="1.0" encoding="utf-8"?>
<sst xmlns="http://schemas.openxmlformats.org/spreadsheetml/2006/main" count="164" uniqueCount="123">
  <si>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</si>
  <si>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</si>
  <si>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</si>
  <si>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</si>
  <si>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</si>
  <si>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</si>
  <si>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</si>
  <si>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</si>
  <si>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</si>
  <si>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</si>
  <si>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</si>
  <si>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</si>
  <si>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</si>
  <si>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</si>
  <si>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</si>
  <si>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</si>
  <si>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</si>
  <si>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</si>
  <si>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</si>
  <si>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</si>
  <si>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</si>
  <si>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</si>
  <si>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</si>
  <si>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</si>
  <si>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</si>
  <si>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</si>
  <si>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</si>
  <si>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</si>
  <si>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</si>
  <si>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</si>
  <si>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</si>
  <si>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</si>
  <si>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</si>
  <si>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</si>
  <si>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</si>
  <si>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</si>
  <si>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</si>
  <si>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</si>
  <si>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</si>
  <si>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</si>
  <si>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</si>
  <si>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</si>
  <si>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</si>
  <si>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</si>
  <si>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</si>
  <si>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</si>
  <si>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</si>
  <si>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</si>
  <si>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</si>
  <si>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</si>
  <si>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</si>
  <si>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</si>
  <si>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</si>
  <si>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</si>
  <si>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</si>
  <si>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</si>
  <si>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</si>
  <si>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</si>
  <si>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</si>
  <si>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</si>
  <si>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</si>
  <si>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</si>
  <si>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</si>
  <si>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</si>
  <si>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</si>
  <si>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</si>
  <si>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</si>
  <si>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</si>
  <si>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</si>
  <si>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</si>
  <si>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</si>
  <si>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</si>
  <si>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</si>
  <si>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</si>
  <si>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</si>
  <si>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</si>
  <si>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</si>
  <si>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</si>
  <si>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</si>
  <si>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</si>
  <si>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</si>
  <si>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</si>
  <si>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</si>
  <si>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</si>
  <si>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</si>
  <si>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</si>
  <si>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</si>
  <si>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</si>
  <si>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</si>
  <si>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</si>
  <si>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</si>
  <si>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</si>
  <si>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</si>
  <si>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</si>
  <si>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</si>
  <si>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</si>
  <si>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</si>
  <si>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Second Floor</t>
  </si>
  <si>
    <t xml:space="preserve">  Flat No.</t>
  </si>
  <si>
    <t>Floor No.</t>
  </si>
  <si>
    <t>Comp.</t>
  </si>
  <si>
    <t>As per Approved Plan / RERA Carpet Area in</t>
  </si>
  <si>
    <t xml:space="preserve">Sq. ft. </t>
  </si>
  <si>
    <t>As per Approved Plan Balcony Area in</t>
  </si>
  <si>
    <t>Total Area in</t>
  </si>
  <si>
    <t>Built up Area in</t>
  </si>
  <si>
    <t>Rate per</t>
  </si>
  <si>
    <t>Sq. ft. on Total Area</t>
  </si>
  <si>
    <r>
      <t xml:space="preserve">in </t>
    </r>
    <r>
      <rPr>
        <b/>
        <sz val="7"/>
        <color rgb="FF000000"/>
        <rFont val="Rupee Foradian"/>
        <family val="2"/>
      </rPr>
      <t>`</t>
    </r>
  </si>
  <si>
    <r>
      <t xml:space="preserve">Fair Market Value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</si>
  <si>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Realizable Value    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</si>
  <si>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Distress Sale Value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</si>
  <si>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Expected Rent per month                in </t>
    </r>
    <r>
      <rPr>
        <b/>
        <sz val="7"/>
        <color rgb="FF000000"/>
        <rFont val="Rupee Foradian"/>
        <family val="2"/>
      </rPr>
      <t>`</t>
    </r>
  </si>
  <si>
    <t>1 BHK</t>
  </si>
  <si>
    <t>Carpet</t>
  </si>
  <si>
    <t>Hall</t>
  </si>
  <si>
    <t>Kitchen</t>
  </si>
  <si>
    <t>Bed</t>
  </si>
  <si>
    <t>Toilet</t>
  </si>
  <si>
    <t>rate on BA</t>
  </si>
  <si>
    <t>BA</t>
  </si>
  <si>
    <t>Pass</t>
  </si>
  <si>
    <t>BED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</si>
</sst>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2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7"/>
      <color rgb="FF000000"/>
      <name val="Arial Narrow"/>
      <family val="2"/>
    </font>
    <font>
      <b/>
      <sz val="7"/>
      <color rgb="FF000000"/>
      <name val="Rupee Foradian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064A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2" fillId="2" borderId="0" xfId="0" applyFont="1" applyFill="1"/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/>
    <xf numFmtId="0" fontId="0" fillId="0" borderId="0" xfId="0" applyFill="1"/>
    <xf numFmtId="0" fontId="2" fillId="0" borderId="0" xfId="0" applyFont="1" applyFill="1"/>
    <xf numFmtId="0" fontId="9" fillId="0" borderId="0" xfId="0" applyFont="1" applyBorder="1"/>
    <xf numFmtId="0" fontId="17" fillId="5" borderId="31" xfId="0" applyFont="1" applyFill="1" applyBorder="1" applyAlignment="1">
      <alignment horizontal="center" vertical="top" wrapText="1"/>
    </xf>
    <xf numFmtId="0" fontId="17" fillId="5" borderId="32" xfId="0" applyFont="1" applyFill="1" applyBorder="1" applyAlignment="1">
      <alignment horizontal="center" vertical="top" wrapText="1"/>
    </xf>
    <xf numFmtId="0" fontId="0" fillId="5" borderId="33" xfId="0" applyFill="1" applyBorder="1" applyAlignment="1">
      <alignment vertical="top" wrapText="1"/>
    </xf>
    <xf numFmtId="0" fontId="17" fillId="5" borderId="33" xfId="0" applyFont="1" applyFill="1" applyBorder="1" applyAlignment="1">
      <alignment horizontal="center" vertical="top" wrapText="1"/>
    </xf>
    <xf numFmtId="0" fontId="19" fillId="0" borderId="2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 wrapText="1"/>
    </xf>
    <xf numFmtId="4" fontId="20" fillId="0" borderId="10" xfId="0" applyNumberFormat="1" applyFont="1" applyBorder="1" applyAlignment="1">
      <alignment horizontal="right" vertical="top" wrapText="1"/>
    </xf>
    <xf numFmtId="4" fontId="20" fillId="2" borderId="10" xfId="0" applyNumberFormat="1" applyFont="1" applyFill="1" applyBorder="1" applyAlignment="1">
      <alignment horizontal="right" vertical="top" wrapText="1"/>
    </xf>
    <xf numFmtId="0" fontId="1" fillId="0" borderId="0" xfId="0" applyFont="1" applyFill="1"/>
    <xf numFmtId="0" fontId="1" fillId="0" borderId="0" xfId="0" applyFont="1" applyFill="1" applyBorder="1"/>
    <xf numFmtId="0" fontId="21" fillId="0" borderId="0" xfId="0" applyFont="1" applyFill="1" applyBorder="1" applyAlignment="1"/>
    <xf numFmtId="0" fontId="21" fillId="0" borderId="0" xfId="0" applyFont="1" applyFill="1"/>
    <xf numFmtId="0" fontId="5" fillId="0" borderId="0" xfId="0" applyFont="1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/>
    </xf>
    <xf numFmtId="0" fontId="17" fillId="5" borderId="20" xfId="0" applyFont="1" applyFill="1" applyBorder="1" applyAlignment="1">
      <alignment horizontal="center" vertical="top" wrapText="1"/>
    </xf>
    <xf numFmtId="0" fontId="17" fillId="5" borderId="28" xfId="0" applyFont="1" applyFill="1" applyBorder="1" applyAlignment="1">
      <alignment horizontal="center" vertical="top" wrapText="1"/>
    </xf>
    <xf numFmtId="0" fontId="17" fillId="5" borderId="30" xfId="0" applyFont="1" applyFill="1" applyBorder="1" applyAlignment="1">
      <alignment horizontal="center" vertical="top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100633</xdr:colOff>
      <xdr:row>2</xdr:row>
      <xdr:rowOff>156541</xdr:rowOff>
    </xdr:from>
    <xdr:to>
      <xdr:col>10</xdr:col>
      <xdr:colOff>186359</xdr:colOff>
      <xdr:row>22</xdr:row>
      <xdr:rowOff>72473</xdr:rowOff>
    </xdr:to>
    <xdr:pic>
      <xdr:nvPicPr>
        <xdr:cNvPr id="2" name="Picture 1" descr="WhatsApp Image 2024-02-17 at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633" y="537541"/>
          <a:ext cx="6214856" cy="3725932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180975</xdr:rowOff>
    </xdr:from>
    <xdr:to>
      <xdr:col>10</xdr:col>
      <xdr:colOff>314325</xdr:colOff>
      <xdr:row>23</xdr:row>
      <xdr:rowOff>133350</xdr:rowOff>
    </xdr:to>
    <xdr:pic>
      <xdr:nvPicPr>
        <xdr:cNvPr id="2" name="Picture 1" descr="WhatsApp Image 2024-02-17 at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371475"/>
          <a:ext cx="6181725" cy="41433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8" sqref="C18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51035</v>
      </c>
      <c r="F2" s="71"/>
      <c r="G2" s="135" t="s">
        <v>76</v>
      </c>
      <c r="H2" s="13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49000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49000</v>
      </c>
      <c r="D5" s="56" t="s">
        <v>61</v>
      </c>
      <c r="E5" s="57">
        <f>ROUND(C5/10.764,0)</f>
        <v>4552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15000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34000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0.34</v>
      </c>
      <c r="D8" s="98">
        <f>1-C8</f>
        <v>0.65999999999999992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22440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37440</v>
      </c>
      <c r="D10" s="56" t="s">
        <v>61</v>
      </c>
      <c r="E10" s="57">
        <f>ROUND(C10/10.764,0)</f>
        <v>3478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1990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34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26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>
        <f>C17*2000</f>
        <v>436000</v>
      </c>
      <c r="C17" s="71">
        <v>218</v>
      </c>
      <c r="D17" s="71"/>
      <c r="E17" s="71">
        <f>E10*C17</f>
        <v>758204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C1:S22"/>
  <sheetViews>
    <sheetView topLeftCell="C7" zoomScale="85" zoomScaleNormal="85" workbookViewId="0">
      <selection activeCell="I16" sqref="I16"/>
    </sheetView>
  </sheetViews>
  <sheetFormatPr defaultRowHeight="15"/>
  <cols>
    <col min="3" max="3" width="12.5703125" customWidth="1"/>
    <col min="14" max="14" width="10.28515625" customWidth="1"/>
  </cols>
  <sheetData>
    <row r="1" spans="3:19">
      <c r="G1" s="137"/>
      <c r="O1" s="137"/>
    </row>
    <row r="2" spans="3:19">
      <c r="G2" s="137"/>
      <c r="O2" s="137"/>
    </row>
    <row r="3" spans="3:19">
      <c r="C3" s="138"/>
      <c r="D3" s="138"/>
      <c r="E3" s="138"/>
      <c r="F3" s="138"/>
      <c r="G3" s="130"/>
      <c r="H3" s="138"/>
      <c r="I3" s="138"/>
      <c r="J3" s="138"/>
      <c r="K3" s="138"/>
    </row>
    <row r="4" spans="3:19">
      <c r="C4" s="130"/>
      <c r="D4" s="130"/>
      <c r="E4" s="130"/>
      <c r="F4" s="130"/>
      <c r="G4" s="130"/>
      <c r="H4" s="130"/>
      <c r="I4" s="130"/>
      <c r="J4" s="130"/>
      <c r="K4" s="130"/>
      <c r="O4" s="71"/>
    </row>
    <row r="5" spans="3:19">
      <c r="C5" s="130"/>
      <c r="D5" s="130"/>
      <c r="E5" s="130"/>
      <c r="F5" s="130"/>
      <c r="G5" s="130"/>
      <c r="H5" s="130"/>
      <c r="I5" s="130"/>
      <c r="J5" s="130"/>
      <c r="K5" s="130"/>
      <c r="O5" s="71"/>
      <c r="R5" s="71"/>
      <c r="S5" s="71"/>
    </row>
    <row r="6" spans="3:19">
      <c r="C6" s="130"/>
      <c r="D6" s="130"/>
      <c r="E6" s="130"/>
      <c r="F6" s="130"/>
      <c r="G6" s="134"/>
      <c r="H6" s="134"/>
      <c r="I6" s="130"/>
      <c r="J6" s="130"/>
      <c r="K6" s="130"/>
      <c r="O6" s="71"/>
      <c r="R6" s="71"/>
      <c r="S6" s="71"/>
    </row>
    <row r="7" spans="3:19">
      <c r="C7" s="130"/>
      <c r="D7" s="130"/>
      <c r="E7" s="130"/>
      <c r="F7" s="130"/>
      <c r="G7" s="134"/>
      <c r="H7" s="134"/>
      <c r="I7" s="130"/>
      <c r="J7" s="130"/>
      <c r="K7" s="130"/>
      <c r="O7" s="71"/>
      <c r="R7" s="71"/>
      <c r="S7" s="71"/>
    </row>
    <row r="8" spans="3:19">
      <c r="C8" s="130"/>
      <c r="D8" s="130"/>
      <c r="E8" s="130"/>
      <c r="F8" s="130"/>
      <c r="G8" s="130"/>
      <c r="H8" s="138"/>
      <c r="I8" s="138"/>
      <c r="J8" s="138"/>
      <c r="K8" s="133"/>
      <c r="O8" s="71"/>
      <c r="R8" s="71"/>
      <c r="S8" s="71"/>
    </row>
    <row r="9" spans="3:19">
      <c r="C9" s="130"/>
      <c r="D9" s="130"/>
      <c r="E9" s="130"/>
      <c r="F9" s="130"/>
      <c r="G9" s="130"/>
      <c r="H9" s="130"/>
      <c r="I9" s="130"/>
      <c r="J9" s="130"/>
      <c r="K9" s="130"/>
      <c r="O9" s="71"/>
      <c r="R9" s="118"/>
      <c r="S9" s="71"/>
    </row>
    <row r="10" spans="3:19">
      <c r="C10" s="130"/>
      <c r="D10" s="130"/>
      <c r="E10" s="130"/>
      <c r="F10" s="130"/>
      <c r="G10" s="130"/>
      <c r="H10" s="130"/>
      <c r="I10" s="130"/>
      <c r="J10" s="131"/>
      <c r="K10" s="131"/>
      <c r="L10" s="115"/>
      <c r="M10" s="115"/>
      <c r="N10" s="115"/>
      <c r="O10" s="71"/>
      <c r="R10" s="118"/>
      <c r="S10" s="71"/>
    </row>
    <row r="11" spans="3:19">
      <c r="C11" s="130"/>
      <c r="D11" s="130"/>
      <c r="E11" s="130"/>
      <c r="F11" s="130"/>
      <c r="G11" s="130"/>
      <c r="H11" s="130"/>
      <c r="I11" s="130"/>
      <c r="J11" s="132"/>
      <c r="K11" s="132"/>
      <c r="L11" s="117"/>
      <c r="M11" s="116"/>
      <c r="N11" s="115"/>
      <c r="R11" s="118"/>
    </row>
    <row r="12" spans="3:19">
      <c r="C12" s="138"/>
      <c r="D12" s="138"/>
      <c r="E12" s="138"/>
      <c r="F12" s="133"/>
      <c r="G12" s="130"/>
      <c r="H12" s="130"/>
      <c r="I12" s="130"/>
      <c r="J12" s="131"/>
      <c r="K12" s="131"/>
      <c r="L12" s="115"/>
      <c r="M12" s="115"/>
      <c r="N12" s="115"/>
    </row>
    <row r="13" spans="3:19">
      <c r="C13" s="130"/>
      <c r="D13" s="130"/>
      <c r="E13" s="130"/>
      <c r="F13" s="130"/>
      <c r="G13" s="130"/>
      <c r="H13" s="130"/>
      <c r="I13" s="130"/>
      <c r="J13" s="131"/>
      <c r="K13" s="131"/>
      <c r="L13" s="115"/>
      <c r="M13" s="115"/>
      <c r="N13" s="115"/>
    </row>
    <row r="14" spans="3:19">
      <c r="H14" s="119"/>
      <c r="I14" s="118"/>
      <c r="J14" s="118"/>
      <c r="K14" s="119"/>
      <c r="O14" s="71"/>
    </row>
    <row r="15" spans="3:19">
      <c r="G15" s="71" t="s">
        <v>115</v>
      </c>
      <c r="H15">
        <v>10.6</v>
      </c>
      <c r="I15">
        <v>14.4</v>
      </c>
      <c r="J15">
        <f>H15*I15</f>
        <v>152.63999999999999</v>
      </c>
    </row>
    <row r="16" spans="3:19">
      <c r="G16" s="71" t="s">
        <v>116</v>
      </c>
      <c r="H16">
        <v>11.1</v>
      </c>
      <c r="I16">
        <v>10.1</v>
      </c>
      <c r="J16" s="71">
        <f t="shared" ref="J16:J20" si="0">H16*I16</f>
        <v>112.11</v>
      </c>
    </row>
    <row r="17" spans="7:19">
      <c r="G17" s="71" t="s">
        <v>122</v>
      </c>
      <c r="H17">
        <v>11.4</v>
      </c>
      <c r="I17">
        <v>10.1</v>
      </c>
      <c r="J17" s="71">
        <f t="shared" si="0"/>
        <v>115.14</v>
      </c>
    </row>
    <row r="18" spans="7:19">
      <c r="G18" s="71" t="s">
        <v>117</v>
      </c>
      <c r="H18">
        <v>10.8</v>
      </c>
      <c r="I18">
        <v>11.2</v>
      </c>
      <c r="J18" s="71">
        <f t="shared" si="0"/>
        <v>120.96</v>
      </c>
      <c r="S18" s="114"/>
    </row>
    <row r="19" spans="7:19">
      <c r="G19" s="71" t="s">
        <v>118</v>
      </c>
      <c r="H19">
        <v>7.1</v>
      </c>
      <c r="I19">
        <v>10.3</v>
      </c>
      <c r="J19" s="71">
        <f t="shared" si="0"/>
        <v>73.13</v>
      </c>
    </row>
    <row r="20" spans="7:19">
      <c r="G20" s="71" t="s">
        <v>121</v>
      </c>
      <c r="H20">
        <v>4.5999999999999996</v>
      </c>
      <c r="I20">
        <v>4.2</v>
      </c>
      <c r="J20" s="71">
        <f t="shared" si="0"/>
        <v>19.32</v>
      </c>
    </row>
    <row r="21" spans="7:19">
      <c r="G21" s="71"/>
      <c r="J21" s="71">
        <f>SUM(J15:J20)</f>
        <v>593.30000000000007</v>
      </c>
    </row>
    <row r="22" spans="7:19">
      <c r="G22" s="71"/>
      <c r="J22" s="71"/>
    </row>
  </sheetData>
  <mergeCells count="6">
    <mergeCell ref="G1:G2"/>
    <mergeCell ref="O1:O2"/>
    <mergeCell ref="C3:F3"/>
    <mergeCell ref="C12:E12"/>
    <mergeCell ref="H3:K3"/>
    <mergeCell ref="H8:J8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39"/>
      <c r="L1" s="139"/>
      <c r="M1" s="139"/>
      <c r="N1" s="139"/>
      <c r="O1" s="139"/>
      <c r="P1" s="139"/>
      <c r="Q1" s="139"/>
      <c r="R1" s="139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84"/>
  <sheetViews>
    <sheetView tabSelected="1" topLeftCell="A13" workbookViewId="0">
      <selection activeCell="C19" sqref="C19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10" max="10" width="10.42578125" bestFit="1" customWidth="1"/>
    <col min="11" max="11" width="10.28515625" bestFit="1" customWidth="1"/>
    <col min="12" max="12" width="13.140625" bestFit="1" customWidth="1"/>
    <col min="14" max="14" width="12.7109375" bestFit="1" customWidth="1"/>
    <col min="18" max="19" width="12.7109375" bestFit="1" customWidth="1"/>
  </cols>
  <sheetData>
    <row r="1" spans="1:16">
      <c r="A1" s="11"/>
      <c r="B1" s="12"/>
      <c r="C1" s="13"/>
      <c r="D1" s="14"/>
      <c r="F1" s="74"/>
      <c r="G1" s="74"/>
    </row>
    <row r="2" spans="1:16">
      <c r="A2" s="15"/>
      <c r="C2" s="16" t="s">
        <v>97</v>
      </c>
      <c r="D2" s="17"/>
      <c r="F2" s="74"/>
      <c r="G2" s="74"/>
    </row>
    <row r="3" spans="1:16">
      <c r="A3" s="15" t="s">
        <v>13</v>
      </c>
      <c r="B3" s="18"/>
      <c r="C3" s="19">
        <v>12000</v>
      </c>
      <c r="D3" s="20" t="s">
        <v>119</v>
      </c>
      <c r="F3" s="74"/>
      <c r="G3" s="74"/>
      <c r="H3" s="74"/>
      <c r="I3" s="74"/>
    </row>
    <row r="4" spans="1:16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16" ht="16.5">
      <c r="A5" s="15" t="s">
        <v>15</v>
      </c>
      <c r="B5" s="18"/>
      <c r="C5" s="19">
        <f>C3-C4</f>
        <v>10000</v>
      </c>
      <c r="D5" s="22"/>
      <c r="F5" s="74"/>
      <c r="G5" s="74"/>
      <c r="H5" s="120"/>
      <c r="I5" s="74"/>
    </row>
    <row r="6" spans="1:16">
      <c r="A6" s="15" t="s">
        <v>16</v>
      </c>
      <c r="B6" s="18"/>
      <c r="C6" s="19">
        <f>C4</f>
        <v>2000</v>
      </c>
      <c r="D6" s="22"/>
      <c r="F6" s="74"/>
      <c r="G6" s="74"/>
    </row>
    <row r="7" spans="1:16">
      <c r="A7" s="15" t="s">
        <v>17</v>
      </c>
      <c r="B7" s="23"/>
      <c r="C7" s="24">
        <v>34</v>
      </c>
      <c r="D7" s="24"/>
      <c r="F7" s="74"/>
      <c r="G7" s="74"/>
      <c r="L7">
        <v>35.950000000000003</v>
      </c>
      <c r="M7">
        <f>L7*10.764</f>
        <v>386.9658</v>
      </c>
      <c r="N7">
        <v>387</v>
      </c>
    </row>
    <row r="8" spans="1:16">
      <c r="A8" s="15" t="s">
        <v>18</v>
      </c>
      <c r="B8" s="23"/>
      <c r="C8" s="24">
        <f>C9-C7</f>
        <v>26</v>
      </c>
      <c r="D8" s="24"/>
      <c r="F8" s="74"/>
      <c r="G8" s="74"/>
      <c r="L8">
        <v>3.6</v>
      </c>
      <c r="M8" s="71">
        <f>L8*10.764</f>
        <v>38.750399999999999</v>
      </c>
      <c r="N8">
        <v>39</v>
      </c>
    </row>
    <row r="9" spans="1:16">
      <c r="A9" s="15" t="s">
        <v>19</v>
      </c>
      <c r="B9" s="23"/>
      <c r="C9" s="24">
        <v>60</v>
      </c>
      <c r="D9" s="24"/>
      <c r="F9" s="74"/>
      <c r="G9" s="74"/>
      <c r="L9">
        <f>SUM(L7:L8)</f>
        <v>39.550000000000004</v>
      </c>
      <c r="N9">
        <f>SUM(N7:N8)</f>
        <v>426</v>
      </c>
      <c r="O9">
        <f>N9*1.1</f>
        <v>468.6</v>
      </c>
      <c r="P9">
        <v>469</v>
      </c>
    </row>
    <row r="10" spans="1:16" ht="30">
      <c r="A10" s="21" t="s">
        <v>20</v>
      </c>
      <c r="B10" s="23"/>
      <c r="C10" s="24">
        <f>90*C7/C9</f>
        <v>51</v>
      </c>
      <c r="D10" s="24"/>
      <c r="F10" s="74"/>
      <c r="G10" s="74"/>
      <c r="L10">
        <f>L9*10.764</f>
        <v>425.71620000000001</v>
      </c>
    </row>
    <row r="11" spans="1:16">
      <c r="A11" s="15"/>
      <c r="B11" s="25"/>
      <c r="C11" s="26">
        <f>C10%</f>
        <v>0.51</v>
      </c>
      <c r="D11" s="26"/>
      <c r="F11" s="74"/>
      <c r="G11" s="74"/>
    </row>
    <row r="12" spans="1:16">
      <c r="A12" s="15" t="s">
        <v>21</v>
      </c>
      <c r="B12" s="18"/>
      <c r="C12" s="19">
        <f>C6*C11</f>
        <v>1020</v>
      </c>
      <c r="D12" s="22"/>
      <c r="F12" s="74"/>
      <c r="G12" s="74"/>
    </row>
    <row r="13" spans="1:16">
      <c r="A13" s="15" t="s">
        <v>22</v>
      </c>
      <c r="B13" s="18"/>
      <c r="C13" s="19">
        <f>C6-C12</f>
        <v>980</v>
      </c>
      <c r="D13" s="22"/>
      <c r="F13" s="74"/>
      <c r="G13" s="74"/>
    </row>
    <row r="14" spans="1:16">
      <c r="A14" s="15" t="s">
        <v>15</v>
      </c>
      <c r="B14" s="18"/>
      <c r="C14" s="19">
        <f>C5</f>
        <v>10000</v>
      </c>
      <c r="D14" s="22"/>
      <c r="F14" s="74"/>
      <c r="G14" s="74"/>
    </row>
    <row r="15" spans="1:16">
      <c r="B15" s="18"/>
      <c r="C15" s="19"/>
      <c r="D15" s="22"/>
      <c r="F15" s="74"/>
      <c r="G15" s="74"/>
    </row>
    <row r="16" spans="1:16">
      <c r="A16" s="27" t="s">
        <v>23</v>
      </c>
      <c r="B16" s="28"/>
      <c r="C16" s="20">
        <f>C14+C13</f>
        <v>10980</v>
      </c>
      <c r="D16" s="20"/>
      <c r="E16" s="60"/>
      <c r="F16" s="74"/>
      <c r="G16" s="74"/>
      <c r="H16" s="71"/>
    </row>
    <row r="17" spans="1:16">
      <c r="B17" s="23"/>
      <c r="C17" s="24"/>
      <c r="D17" s="24"/>
      <c r="F17" s="74"/>
      <c r="G17" s="74"/>
      <c r="H17" s="71"/>
      <c r="N17" s="10">
        <v>469</v>
      </c>
      <c r="P17">
        <v>31500</v>
      </c>
    </row>
    <row r="18" spans="1:16" ht="16.5">
      <c r="A18" s="27" t="s">
        <v>120</v>
      </c>
      <c r="B18" s="7"/>
      <c r="C18" s="72">
        <v>218</v>
      </c>
      <c r="D18" s="72"/>
      <c r="E18" s="73"/>
      <c r="F18" s="74"/>
      <c r="G18" s="74"/>
      <c r="H18" s="71"/>
      <c r="N18" s="10">
        <v>2926</v>
      </c>
      <c r="P18">
        <f>P17/10.764</f>
        <v>2926.4214046822744</v>
      </c>
    </row>
    <row r="19" spans="1:16">
      <c r="A19" s="15"/>
      <c r="B19" s="6"/>
      <c r="C19" s="29">
        <f>C18*C16</f>
        <v>2393640</v>
      </c>
      <c r="D19" s="74" t="s">
        <v>68</v>
      </c>
      <c r="E19" s="29"/>
      <c r="F19" s="74" t="s">
        <v>68</v>
      </c>
      <c r="G19" s="74"/>
      <c r="N19" s="10">
        <f>N18*N17</f>
        <v>1372294</v>
      </c>
    </row>
    <row r="20" spans="1:16">
      <c r="A20" s="15"/>
      <c r="B20" s="53">
        <f>C20*80%</f>
        <v>1819166.4000000001</v>
      </c>
      <c r="C20" s="30">
        <f>C19*95%</f>
        <v>2273958</v>
      </c>
      <c r="D20" s="74" t="s">
        <v>24</v>
      </c>
      <c r="E20" s="30"/>
      <c r="F20" s="74" t="s">
        <v>24</v>
      </c>
      <c r="G20" s="74"/>
    </row>
    <row r="21" spans="1:16">
      <c r="A21" s="15"/>
      <c r="C21" s="30">
        <f>C19*80%</f>
        <v>1914912</v>
      </c>
      <c r="D21" s="74" t="s">
        <v>25</v>
      </c>
      <c r="E21" s="30"/>
      <c r="F21" s="74" t="s">
        <v>25</v>
      </c>
      <c r="G21" s="74"/>
    </row>
    <row r="22" spans="1:16">
      <c r="A22" s="15"/>
      <c r="F22" s="74"/>
      <c r="G22" s="74"/>
      <c r="J22">
        <v>15</v>
      </c>
      <c r="K22">
        <v>10</v>
      </c>
      <c r="L22">
        <f>K22*J22</f>
        <v>150</v>
      </c>
    </row>
    <row r="23" spans="1:16">
      <c r="A23" s="31" t="s">
        <v>26</v>
      </c>
      <c r="B23" s="32"/>
      <c r="C23" s="33">
        <f>C18*2000</f>
        <v>436000</v>
      </c>
      <c r="D23" s="33">
        <f>D4*D18</f>
        <v>0</v>
      </c>
      <c r="J23">
        <v>10</v>
      </c>
      <c r="K23">
        <v>9</v>
      </c>
      <c r="L23" s="71">
        <f t="shared" ref="L23:L31" si="0">K23*J23</f>
        <v>90</v>
      </c>
    </row>
    <row r="24" spans="1:16">
      <c r="A24" s="15" t="s">
        <v>27</v>
      </c>
      <c r="J24">
        <v>9</v>
      </c>
      <c r="K24">
        <v>8</v>
      </c>
      <c r="L24" s="71">
        <f t="shared" si="0"/>
        <v>72</v>
      </c>
    </row>
    <row r="25" spans="1:16">
      <c r="A25" s="34" t="s">
        <v>28</v>
      </c>
      <c r="B25" s="16"/>
      <c r="C25" s="30">
        <f>C19*0.025/12</f>
        <v>4986.75</v>
      </c>
      <c r="D25" s="30"/>
      <c r="J25">
        <v>6</v>
      </c>
      <c r="K25">
        <v>4</v>
      </c>
      <c r="L25" s="71">
        <f t="shared" si="0"/>
        <v>24</v>
      </c>
    </row>
    <row r="26" spans="1:16">
      <c r="C26" s="30"/>
      <c r="D26" s="30"/>
      <c r="J26">
        <v>4</v>
      </c>
      <c r="K26">
        <v>4</v>
      </c>
      <c r="L26" s="71">
        <f t="shared" si="0"/>
        <v>16</v>
      </c>
    </row>
    <row r="27" spans="1:16">
      <c r="C27" s="30"/>
      <c r="D27" s="30"/>
      <c r="J27">
        <v>9</v>
      </c>
      <c r="K27">
        <v>4</v>
      </c>
      <c r="L27" s="71">
        <f t="shared" si="0"/>
        <v>36</v>
      </c>
    </row>
    <row r="28" spans="1:16">
      <c r="C28"/>
      <c r="D28"/>
      <c r="L28" s="71">
        <f>SUM(L22:L27)</f>
        <v>388</v>
      </c>
    </row>
    <row r="29" spans="1:16">
      <c r="C29"/>
      <c r="D29"/>
      <c r="L29" s="71"/>
    </row>
    <row r="30" spans="1:16">
      <c r="C30"/>
      <c r="D30"/>
      <c r="L30" s="71"/>
    </row>
    <row r="31" spans="1:16">
      <c r="C31"/>
      <c r="D31"/>
      <c r="J31">
        <v>10</v>
      </c>
      <c r="K31">
        <v>4</v>
      </c>
      <c r="L31" s="71">
        <f t="shared" si="0"/>
        <v>40</v>
      </c>
    </row>
    <row r="32" spans="1:16">
      <c r="C32"/>
      <c r="D32"/>
    </row>
    <row r="33" spans="1:13">
      <c r="C33"/>
      <c r="D33"/>
    </row>
    <row r="34" spans="1:13">
      <c r="C34"/>
      <c r="D34"/>
    </row>
    <row r="35" spans="1:13">
      <c r="C35"/>
      <c r="D35"/>
    </row>
    <row r="36" spans="1:13">
      <c r="C36"/>
      <c r="D36"/>
    </row>
    <row r="37" spans="1:13">
      <c r="C37"/>
      <c r="D37"/>
    </row>
    <row r="38" spans="1:13" ht="15.75" thickBot="1">
      <c r="C38"/>
      <c r="D38"/>
    </row>
    <row r="39" spans="1:13" ht="36">
      <c r="A39" s="140" t="s">
        <v>0</v>
      </c>
      <c r="B39" s="140" t="s">
        <v>98</v>
      </c>
      <c r="C39" s="140" t="s">
        <v>99</v>
      </c>
      <c r="D39" s="140" t="s">
        <v>100</v>
      </c>
      <c r="E39" s="121" t="s">
        <v>101</v>
      </c>
      <c r="F39" s="121" t="s">
        <v>103</v>
      </c>
      <c r="G39" s="121" t="s">
        <v>104</v>
      </c>
      <c r="H39" s="121" t="s">
        <v>105</v>
      </c>
      <c r="I39" s="121" t="s">
        <v>106</v>
      </c>
      <c r="J39" s="140" t="s">
        <v>109</v>
      </c>
      <c r="K39" s="140" t="s">
        <v>110</v>
      </c>
      <c r="L39" s="140" t="s">
        <v>111</v>
      </c>
      <c r="M39" s="140" t="s">
        <v>112</v>
      </c>
    </row>
    <row r="40" spans="1:13" ht="18">
      <c r="A40" s="141"/>
      <c r="B40" s="141"/>
      <c r="C40" s="141"/>
      <c r="D40" s="141"/>
      <c r="E40" s="122" t="s">
        <v>102</v>
      </c>
      <c r="F40" s="122" t="s">
        <v>102</v>
      </c>
      <c r="G40" s="122" t="s">
        <v>102</v>
      </c>
      <c r="H40" s="122" t="s">
        <v>102</v>
      </c>
      <c r="I40" s="122" t="s">
        <v>107</v>
      </c>
      <c r="J40" s="141"/>
      <c r="K40" s="141"/>
      <c r="L40" s="141"/>
      <c r="M40" s="141"/>
    </row>
    <row r="41" spans="1:13" ht="15.75" thickBot="1">
      <c r="A41" s="142"/>
      <c r="B41" s="142"/>
      <c r="C41" s="142"/>
      <c r="D41" s="142"/>
      <c r="E41" s="123"/>
      <c r="F41" s="123"/>
      <c r="G41" s="123"/>
      <c r="H41" s="123"/>
      <c r="I41" s="124" t="s">
        <v>108</v>
      </c>
      <c r="J41" s="142"/>
      <c r="K41" s="142"/>
      <c r="L41" s="142"/>
      <c r="M41" s="142"/>
    </row>
    <row r="42" spans="1:13" ht="15.75" thickBot="1">
      <c r="A42" s="125">
        <v>10</v>
      </c>
      <c r="B42" s="126">
        <v>302</v>
      </c>
      <c r="C42" s="126">
        <v>3</v>
      </c>
      <c r="D42" s="126" t="s">
        <v>113</v>
      </c>
      <c r="E42" s="126">
        <v>387</v>
      </c>
      <c r="F42" s="126">
        <v>39</v>
      </c>
      <c r="G42" s="126">
        <v>426</v>
      </c>
      <c r="H42" s="126">
        <v>469</v>
      </c>
      <c r="I42" s="127">
        <v>4700</v>
      </c>
      <c r="J42" s="129">
        <v>2002200</v>
      </c>
      <c r="K42" s="128">
        <v>1902090</v>
      </c>
      <c r="L42" s="128">
        <v>1601760</v>
      </c>
      <c r="M42" s="127">
        <v>4000</v>
      </c>
    </row>
    <row r="46" spans="1:13">
      <c r="A46" s="35"/>
    </row>
    <row r="50" spans="1:13">
      <c r="K50" s="71" t="s">
        <v>114</v>
      </c>
      <c r="L50" s="10">
        <v>426</v>
      </c>
    </row>
    <row r="51" spans="1:13">
      <c r="K51" s="71" t="s">
        <v>67</v>
      </c>
      <c r="L51" s="10">
        <v>4700</v>
      </c>
    </row>
    <row r="52" spans="1:13">
      <c r="K52" s="71" t="s">
        <v>68</v>
      </c>
      <c r="L52" s="10">
        <f>L51*L50</f>
        <v>2002200</v>
      </c>
    </row>
    <row r="53" spans="1:13">
      <c r="K53" s="71" t="s">
        <v>24</v>
      </c>
      <c r="L53" s="60">
        <f>L52*95%</f>
        <v>1902090</v>
      </c>
      <c r="M53" s="60"/>
    </row>
    <row r="54" spans="1:13">
      <c r="K54" s="71" t="s">
        <v>25</v>
      </c>
      <c r="L54" s="60">
        <f>L52*80%</f>
        <v>1601760</v>
      </c>
    </row>
    <row r="59" spans="1:13" ht="15.75">
      <c r="A59" s="36"/>
    </row>
    <row r="60" spans="1:13" ht="15.75">
      <c r="A60" s="36"/>
    </row>
    <row r="61" spans="1:13" ht="15.75">
      <c r="A61" s="36"/>
    </row>
    <row r="62" spans="1:13" ht="15.75">
      <c r="A62" s="36"/>
    </row>
    <row r="63" spans="1:13" ht="15.75">
      <c r="A63" s="36"/>
    </row>
    <row r="64" spans="1:13" ht="15.75">
      <c r="A64" s="36"/>
    </row>
    <row r="65" spans="1:1" ht="15.75">
      <c r="A65" s="36"/>
    </row>
    <row r="84" spans="3:3">
      <c r="C84" s="16">
        <f>C83*C82</f>
        <v>0</v>
      </c>
    </row>
  </sheetData>
  <mergeCells count="8">
    <mergeCell ref="L39:L41"/>
    <mergeCell ref="M39:M41"/>
    <mergeCell ref="A39:A41"/>
    <mergeCell ref="B39:B41"/>
    <mergeCell ref="C39:C41"/>
    <mergeCell ref="D39:D41"/>
    <mergeCell ref="J39:J41"/>
    <mergeCell ref="K39:K4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B1" zoomScale="70" zoomScaleNormal="70" workbookViewId="0">
      <selection activeCell="P3" sqref="P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3" si="0">N2</f>
        <v>0</v>
      </c>
      <c r="B2" s="4">
        <f t="shared" ref="B2:B3" si="1">Q2</f>
        <v>129.86111111111111</v>
      </c>
      <c r="C2" s="4">
        <f t="shared" ref="C2:C3" si="2">B2*1.2</f>
        <v>155.83333333333334</v>
      </c>
      <c r="D2" s="4">
        <f t="shared" ref="D2:D3" si="3">C2*1.2</f>
        <v>187</v>
      </c>
      <c r="E2" s="5">
        <f t="shared" ref="E2:E3" si="4">R2</f>
        <v>2180000</v>
      </c>
      <c r="F2" s="4">
        <f t="shared" ref="F2:F3" si="5">ROUND((E2/B2),0)</f>
        <v>16787</v>
      </c>
      <c r="G2" s="4">
        <f t="shared" ref="G2:G3" si="6">ROUND((E2/C2),0)</f>
        <v>13989</v>
      </c>
      <c r="H2" s="4">
        <f t="shared" ref="H2:H3" si="7">ROUND((E2/D2),0)</f>
        <v>11658</v>
      </c>
      <c r="I2" s="4">
        <f t="shared" ref="I2:I3" si="8">T2</f>
        <v>0</v>
      </c>
      <c r="J2" s="4">
        <f t="shared" ref="J2:J3" si="9">U2</f>
        <v>0</v>
      </c>
      <c r="K2" s="71"/>
      <c r="L2" s="71"/>
      <c r="M2" s="71"/>
      <c r="N2" s="71"/>
      <c r="O2" s="71">
        <v>187</v>
      </c>
      <c r="P2" s="71">
        <f>O2/1.2</f>
        <v>155.83333333333334</v>
      </c>
      <c r="Q2" s="71">
        <f t="shared" ref="Q2" si="10">P2/1.2</f>
        <v>129.86111111111111</v>
      </c>
      <c r="R2" s="2">
        <v>2180000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350</v>
      </c>
      <c r="C3" s="4">
        <f t="shared" si="2"/>
        <v>420</v>
      </c>
      <c r="D3" s="4">
        <f t="shared" si="3"/>
        <v>504</v>
      </c>
      <c r="E3" s="5">
        <f t="shared" si="4"/>
        <v>8000000</v>
      </c>
      <c r="F3" s="4">
        <f t="shared" si="5"/>
        <v>22857</v>
      </c>
      <c r="G3" s="4">
        <f t="shared" si="6"/>
        <v>19048</v>
      </c>
      <c r="H3" s="4">
        <f t="shared" si="7"/>
        <v>15873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>O3/1.2</f>
        <v>0</v>
      </c>
      <c r="Q3" s="71">
        <v>350</v>
      </c>
      <c r="R3" s="2">
        <v>8000000</v>
      </c>
      <c r="S3" s="2"/>
      <c r="T3" s="2"/>
      <c r="AE3" s="65"/>
    </row>
    <row r="4" spans="1:35">
      <c r="A4" s="4">
        <f t="shared" ref="A4:A6" si="11">N4</f>
        <v>0</v>
      </c>
      <c r="B4" s="4">
        <f t="shared" ref="B4:B6" si="12">Q4</f>
        <v>0</v>
      </c>
      <c r="C4" s="4">
        <f t="shared" ref="C4:C6" si="13">B4*1.2</f>
        <v>0</v>
      </c>
      <c r="D4" s="4">
        <f t="shared" ref="D4:D6" si="14">C4*1.2</f>
        <v>0</v>
      </c>
      <c r="E4" s="5">
        <f t="shared" ref="E4:E6" si="15">R4</f>
        <v>0</v>
      </c>
      <c r="F4" s="4" t="e">
        <f t="shared" ref="F4:F6" si="16">ROUND((E4/B4),0)</f>
        <v>#DIV/0!</v>
      </c>
      <c r="G4" s="4" t="e">
        <f t="shared" ref="G4:G6" si="17">ROUND((E4/C4),0)</f>
        <v>#DIV/0!</v>
      </c>
      <c r="H4" s="4" t="e">
        <f t="shared" ref="H4:H6" si="18">ROUND((E4/D4),0)</f>
        <v>#DIV/0!</v>
      </c>
      <c r="I4" s="4">
        <f t="shared" ref="I4:I6" si="19">T4</f>
        <v>0</v>
      </c>
      <c r="J4" s="4">
        <f t="shared" ref="J4:J6" si="20">U4</f>
        <v>0</v>
      </c>
      <c r="K4" s="71"/>
      <c r="L4" s="71"/>
      <c r="M4" s="71"/>
      <c r="N4" s="71"/>
      <c r="O4" s="71">
        <v>0</v>
      </c>
      <c r="P4" s="71">
        <f>O4/1.2</f>
        <v>0</v>
      </c>
      <c r="Q4" s="71">
        <f t="shared" ref="Q4:Q6" si="21">P4/1.2</f>
        <v>0</v>
      </c>
      <c r="R4" s="2">
        <v>0</v>
      </c>
      <c r="S4" s="2"/>
      <c r="T4" s="2"/>
    </row>
    <row r="5" spans="1:35">
      <c r="A5" s="4">
        <f t="shared" si="11"/>
        <v>0</v>
      </c>
      <c r="B5" s="4">
        <f t="shared" si="12"/>
        <v>0</v>
      </c>
      <c r="C5" s="4">
        <f t="shared" si="13"/>
        <v>0</v>
      </c>
      <c r="D5" s="4">
        <f t="shared" si="14"/>
        <v>0</v>
      </c>
      <c r="E5" s="5">
        <f t="shared" si="15"/>
        <v>0</v>
      </c>
      <c r="F5" s="4" t="e">
        <f t="shared" si="16"/>
        <v>#DIV/0!</v>
      </c>
      <c r="G5" s="4" t="e">
        <f t="shared" si="17"/>
        <v>#DIV/0!</v>
      </c>
      <c r="H5" s="4" t="e">
        <f t="shared" si="18"/>
        <v>#DIV/0!</v>
      </c>
      <c r="I5" s="4">
        <f t="shared" si="19"/>
        <v>0</v>
      </c>
      <c r="J5" s="4">
        <f t="shared" si="20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f t="shared" si="21"/>
        <v>0</v>
      </c>
      <c r="R5" s="2">
        <v>0</v>
      </c>
      <c r="S5" s="2"/>
      <c r="T5" s="2"/>
    </row>
    <row r="6" spans="1:35">
      <c r="A6" s="4">
        <f t="shared" si="11"/>
        <v>0</v>
      </c>
      <c r="B6" s="4">
        <f t="shared" si="12"/>
        <v>0</v>
      </c>
      <c r="C6" s="4">
        <f t="shared" si="13"/>
        <v>0</v>
      </c>
      <c r="D6" s="4">
        <f t="shared" si="14"/>
        <v>0</v>
      </c>
      <c r="E6" s="5">
        <f t="shared" si="15"/>
        <v>0</v>
      </c>
      <c r="F6" s="4" t="e">
        <f t="shared" si="16"/>
        <v>#DIV/0!</v>
      </c>
      <c r="G6" s="4" t="e">
        <f t="shared" si="17"/>
        <v>#DIV/0!</v>
      </c>
      <c r="H6" s="4" t="e">
        <f t="shared" si="18"/>
        <v>#DIV/0!</v>
      </c>
      <c r="I6" s="4">
        <f t="shared" si="19"/>
        <v>0</v>
      </c>
      <c r="J6" s="4">
        <f t="shared" si="20"/>
        <v>0</v>
      </c>
      <c r="K6" s="71"/>
      <c r="L6" s="71"/>
      <c r="M6" s="71"/>
      <c r="N6" s="71"/>
      <c r="O6" s="71">
        <v>0</v>
      </c>
      <c r="P6" s="71">
        <f t="shared" ref="P6" si="22">O6/1.2</f>
        <v>0</v>
      </c>
      <c r="Q6" s="71">
        <f t="shared" si="21"/>
        <v>0</v>
      </c>
      <c r="R6" s="2">
        <v>0</v>
      </c>
      <c r="S6" s="2"/>
      <c r="T6" s="2"/>
      <c r="AI6" t="s">
        <v>73</v>
      </c>
    </row>
    <row r="7" spans="1:35">
      <c r="A7" s="4">
        <f t="shared" ref="A7:A8" si="23">N7</f>
        <v>0</v>
      </c>
      <c r="B7" s="4">
        <f t="shared" ref="B7:B8" si="24">Q7</f>
        <v>0</v>
      </c>
      <c r="C7" s="4">
        <f t="shared" ref="C7:C8" si="25">B7*1.2</f>
        <v>0</v>
      </c>
      <c r="D7" s="4">
        <f t="shared" ref="D7:D8" si="26">C7*1.2</f>
        <v>0</v>
      </c>
      <c r="E7" s="5">
        <f t="shared" ref="E7:E8" si="27">R7</f>
        <v>0</v>
      </c>
      <c r="F7" s="4" t="e">
        <f t="shared" ref="F7:F8" si="28">ROUND((E7/B7),0)</f>
        <v>#DIV/0!</v>
      </c>
      <c r="G7" s="4" t="e">
        <f t="shared" ref="G7:G8" si="29">ROUND((E7/C7),0)</f>
        <v>#DIV/0!</v>
      </c>
      <c r="H7" s="4" t="e">
        <f t="shared" ref="H7:H8" si="30">ROUND((E7/D7),0)</f>
        <v>#DIV/0!</v>
      </c>
      <c r="I7" s="4">
        <f t="shared" ref="I7:I8" si="31">T7</f>
        <v>0</v>
      </c>
      <c r="J7" s="4">
        <f t="shared" ref="J7:J8" si="32">U7</f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ref="Q7:Q8" si="33">P7/1.2</f>
        <v>0</v>
      </c>
      <c r="R7" s="2">
        <v>0</v>
      </c>
      <c r="S7" s="2"/>
      <c r="T7" s="2"/>
    </row>
    <row r="8" spans="1:35">
      <c r="A8" s="4">
        <f t="shared" si="23"/>
        <v>0</v>
      </c>
      <c r="B8" s="4">
        <f t="shared" si="24"/>
        <v>0</v>
      </c>
      <c r="C8" s="4">
        <f t="shared" si="25"/>
        <v>0</v>
      </c>
      <c r="D8" s="4">
        <f t="shared" si="26"/>
        <v>0</v>
      </c>
      <c r="E8" s="5">
        <f t="shared" si="27"/>
        <v>0</v>
      </c>
      <c r="F8" s="4" t="e">
        <f t="shared" si="28"/>
        <v>#DIV/0!</v>
      </c>
      <c r="G8" s="4" t="e">
        <f t="shared" si="29"/>
        <v>#DIV/0!</v>
      </c>
      <c r="H8" s="4" t="e">
        <f t="shared" si="30"/>
        <v>#DIV/0!</v>
      </c>
      <c r="I8" s="4">
        <f t="shared" si="31"/>
        <v>0</v>
      </c>
      <c r="J8" s="4">
        <f t="shared" si="32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si="33"/>
        <v>0</v>
      </c>
      <c r="R8" s="2">
        <v>0</v>
      </c>
      <c r="S8" s="2"/>
      <c r="T8" s="2"/>
    </row>
    <row r="9" spans="1:35">
      <c r="A9" s="4">
        <f t="shared" ref="A9:A17" si="34">N9</f>
        <v>0</v>
      </c>
      <c r="B9" s="4">
        <f t="shared" ref="B9:B17" si="35">Q9</f>
        <v>0</v>
      </c>
      <c r="C9" s="4">
        <f t="shared" ref="C9:C17" si="36">B9*1.2</f>
        <v>0</v>
      </c>
      <c r="D9" s="4">
        <f t="shared" ref="D9:D17" si="37">C9*1.2</f>
        <v>0</v>
      </c>
      <c r="E9" s="5">
        <f t="shared" ref="E9:E17" si="38">R9</f>
        <v>0</v>
      </c>
      <c r="F9" s="4" t="e">
        <f t="shared" ref="F9:F17" si="39">ROUND((E9/B9),0)</f>
        <v>#DIV/0!</v>
      </c>
      <c r="G9" s="4" t="e">
        <f t="shared" ref="G9:G17" si="40">ROUND((E9/C9),0)</f>
        <v>#DIV/0!</v>
      </c>
      <c r="H9" s="4" t="e">
        <f t="shared" ref="H9:H17" si="41">ROUND((E9/D9),0)</f>
        <v>#DIV/0!</v>
      </c>
      <c r="I9" s="4">
        <f t="shared" ref="I9:I17" si="42">T9</f>
        <v>0</v>
      </c>
      <c r="J9" s="4">
        <f t="shared" ref="J9:J17" si="43">U9</f>
        <v>0</v>
      </c>
      <c r="K9" s="71"/>
      <c r="L9" s="71"/>
      <c r="M9" s="71"/>
      <c r="N9" s="71"/>
      <c r="O9" s="71">
        <v>0</v>
      </c>
      <c r="P9" s="71">
        <f t="shared" ref="P9" si="44">O9/1.2</f>
        <v>0</v>
      </c>
      <c r="Q9" s="71">
        <f t="shared" ref="Q9:Q17" si="45">P9/1.2</f>
        <v>0</v>
      </c>
      <c r="R9" s="2">
        <v>0</v>
      </c>
      <c r="S9" s="2"/>
      <c r="T9" s="2"/>
    </row>
    <row r="10" spans="1:35">
      <c r="A10" s="4">
        <f t="shared" si="34"/>
        <v>0</v>
      </c>
      <c r="B10" s="4">
        <f t="shared" si="35"/>
        <v>0</v>
      </c>
      <c r="C10" s="4">
        <f t="shared" si="36"/>
        <v>0</v>
      </c>
      <c r="D10" s="4">
        <f t="shared" si="37"/>
        <v>0</v>
      </c>
      <c r="E10" s="5">
        <f t="shared" si="38"/>
        <v>0</v>
      </c>
      <c r="F10" s="4" t="e">
        <f t="shared" si="39"/>
        <v>#DIV/0!</v>
      </c>
      <c r="G10" s="4" t="e">
        <f t="shared" si="40"/>
        <v>#DIV/0!</v>
      </c>
      <c r="H10" s="4" t="e">
        <f t="shared" si="41"/>
        <v>#DIV/0!</v>
      </c>
      <c r="I10" s="4">
        <f t="shared" si="42"/>
        <v>0</v>
      </c>
      <c r="J10" s="4">
        <f t="shared" si="43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45"/>
        <v>0</v>
      </c>
      <c r="R10" s="2">
        <v>0</v>
      </c>
      <c r="S10" s="2"/>
    </row>
    <row r="11" spans="1:35" ht="16.5">
      <c r="A11" s="4">
        <f t="shared" si="34"/>
        <v>0</v>
      </c>
      <c r="B11" s="4">
        <f t="shared" si="35"/>
        <v>0</v>
      </c>
      <c r="C11" s="4">
        <f t="shared" si="36"/>
        <v>0</v>
      </c>
      <c r="D11" s="4">
        <f t="shared" si="37"/>
        <v>0</v>
      </c>
      <c r="E11" s="5">
        <f t="shared" si="38"/>
        <v>0</v>
      </c>
      <c r="F11" s="4" t="e">
        <f t="shared" si="39"/>
        <v>#DIV/0!</v>
      </c>
      <c r="G11" s="4" t="e">
        <f t="shared" si="40"/>
        <v>#DIV/0!</v>
      </c>
      <c r="H11" s="4" t="e">
        <f t="shared" si="41"/>
        <v>#DIV/0!</v>
      </c>
      <c r="I11" s="4">
        <f t="shared" si="42"/>
        <v>0</v>
      </c>
      <c r="J11" s="4">
        <f t="shared" si="43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45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34"/>
        <v>0</v>
      </c>
      <c r="B12" s="4">
        <f t="shared" si="35"/>
        <v>0</v>
      </c>
      <c r="C12" s="4">
        <f t="shared" si="36"/>
        <v>0</v>
      </c>
      <c r="D12" s="4">
        <f t="shared" si="37"/>
        <v>0</v>
      </c>
      <c r="E12" s="5">
        <f t="shared" si="38"/>
        <v>0</v>
      </c>
      <c r="F12" s="4" t="e">
        <f t="shared" si="39"/>
        <v>#DIV/0!</v>
      </c>
      <c r="G12" s="4" t="e">
        <f t="shared" si="40"/>
        <v>#DIV/0!</v>
      </c>
      <c r="H12" s="4" t="e">
        <f t="shared" si="41"/>
        <v>#DIV/0!</v>
      </c>
      <c r="I12" s="4">
        <f t="shared" si="42"/>
        <v>0</v>
      </c>
      <c r="J12" s="4">
        <f t="shared" si="43"/>
        <v>0</v>
      </c>
      <c r="K12" s="71"/>
      <c r="L12" s="71"/>
      <c r="M12" s="71"/>
      <c r="N12" s="71"/>
      <c r="O12" s="71">
        <v>0</v>
      </c>
      <c r="P12" s="71">
        <f t="shared" ref="P12:P13" si="46">O12/1.2</f>
        <v>0</v>
      </c>
      <c r="Q12" s="71">
        <f t="shared" si="45"/>
        <v>0</v>
      </c>
      <c r="R12" s="2">
        <v>0</v>
      </c>
      <c r="S12" s="2"/>
      <c r="V12" s="68"/>
    </row>
    <row r="13" spans="1:35">
      <c r="A13" s="4">
        <f t="shared" si="34"/>
        <v>0</v>
      </c>
      <c r="B13" s="4">
        <f t="shared" si="35"/>
        <v>0</v>
      </c>
      <c r="C13" s="4">
        <f t="shared" si="36"/>
        <v>0</v>
      </c>
      <c r="D13" s="4">
        <f t="shared" si="37"/>
        <v>0</v>
      </c>
      <c r="E13" s="5">
        <f t="shared" si="38"/>
        <v>0</v>
      </c>
      <c r="F13" s="4" t="e">
        <f t="shared" si="39"/>
        <v>#DIV/0!</v>
      </c>
      <c r="G13" s="4" t="e">
        <f t="shared" si="40"/>
        <v>#DIV/0!</v>
      </c>
      <c r="H13" s="4" t="e">
        <f t="shared" si="41"/>
        <v>#DIV/0!</v>
      </c>
      <c r="I13" s="4">
        <f t="shared" si="42"/>
        <v>0</v>
      </c>
      <c r="J13" s="4">
        <f t="shared" si="43"/>
        <v>0</v>
      </c>
      <c r="K13" s="71"/>
      <c r="L13" s="71"/>
      <c r="M13" s="71"/>
      <c r="N13" s="71"/>
      <c r="O13" s="71">
        <v>0</v>
      </c>
      <c r="P13" s="71">
        <f t="shared" si="46"/>
        <v>0</v>
      </c>
      <c r="Q13" s="71">
        <f t="shared" si="45"/>
        <v>0</v>
      </c>
      <c r="R13" s="2">
        <v>0</v>
      </c>
      <c r="S13" s="2"/>
    </row>
    <row r="14" spans="1:35">
      <c r="A14" s="4">
        <f t="shared" si="34"/>
        <v>0</v>
      </c>
      <c r="B14" s="4">
        <f t="shared" si="35"/>
        <v>0</v>
      </c>
      <c r="C14" s="4">
        <f t="shared" si="36"/>
        <v>0</v>
      </c>
      <c r="D14" s="4">
        <f t="shared" si="37"/>
        <v>0</v>
      </c>
      <c r="E14" s="5">
        <f t="shared" si="38"/>
        <v>0</v>
      </c>
      <c r="F14" s="4" t="e">
        <f t="shared" si="39"/>
        <v>#DIV/0!</v>
      </c>
      <c r="G14" s="4" t="e">
        <f t="shared" si="40"/>
        <v>#DIV/0!</v>
      </c>
      <c r="H14" s="4" t="e">
        <f t="shared" si="41"/>
        <v>#DIV/0!</v>
      </c>
      <c r="I14" s="4">
        <f t="shared" si="42"/>
        <v>0</v>
      </c>
      <c r="J14" s="4">
        <f t="shared" si="43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45"/>
        <v>0</v>
      </c>
      <c r="R14" s="2">
        <v>0</v>
      </c>
      <c r="S14" s="2"/>
    </row>
    <row r="15" spans="1:35">
      <c r="A15" s="4">
        <f t="shared" si="34"/>
        <v>0</v>
      </c>
      <c r="B15" s="4">
        <f t="shared" si="35"/>
        <v>0</v>
      </c>
      <c r="C15" s="4">
        <f t="shared" si="36"/>
        <v>0</v>
      </c>
      <c r="D15" s="4">
        <f t="shared" si="37"/>
        <v>0</v>
      </c>
      <c r="E15" s="5">
        <f t="shared" si="38"/>
        <v>0</v>
      </c>
      <c r="F15" s="4" t="e">
        <f t="shared" si="39"/>
        <v>#DIV/0!</v>
      </c>
      <c r="G15" s="4" t="e">
        <f t="shared" si="40"/>
        <v>#DIV/0!</v>
      </c>
      <c r="H15" s="4" t="e">
        <f t="shared" si="41"/>
        <v>#DIV/0!</v>
      </c>
      <c r="I15" s="4">
        <f t="shared" si="42"/>
        <v>0</v>
      </c>
      <c r="J15" s="4">
        <f t="shared" si="43"/>
        <v>0</v>
      </c>
      <c r="K15" s="71"/>
      <c r="L15" s="71"/>
      <c r="M15" s="71"/>
      <c r="N15" s="71"/>
      <c r="O15" s="71">
        <v>0</v>
      </c>
      <c r="P15" s="71">
        <f t="shared" ref="P15" si="47">O15/1.2</f>
        <v>0</v>
      </c>
      <c r="Q15" s="71">
        <f t="shared" si="45"/>
        <v>0</v>
      </c>
      <c r="R15" s="2">
        <v>0</v>
      </c>
      <c r="S15" s="2"/>
    </row>
    <row r="16" spans="1:35">
      <c r="A16" s="4">
        <f t="shared" si="34"/>
        <v>0</v>
      </c>
      <c r="B16" s="4">
        <f t="shared" si="35"/>
        <v>0</v>
      </c>
      <c r="C16" s="4">
        <f t="shared" si="36"/>
        <v>0</v>
      </c>
      <c r="D16" s="4">
        <f t="shared" si="37"/>
        <v>0</v>
      </c>
      <c r="E16" s="5">
        <f t="shared" si="38"/>
        <v>0</v>
      </c>
      <c r="F16" s="4" t="e">
        <f t="shared" si="39"/>
        <v>#DIV/0!</v>
      </c>
      <c r="G16" s="4" t="e">
        <f t="shared" si="40"/>
        <v>#DIV/0!</v>
      </c>
      <c r="H16" s="4" t="e">
        <f t="shared" si="41"/>
        <v>#DIV/0!</v>
      </c>
      <c r="I16" s="4">
        <f t="shared" si="42"/>
        <v>0</v>
      </c>
      <c r="J16" s="4">
        <f t="shared" si="43"/>
        <v>0</v>
      </c>
      <c r="K16" s="71"/>
      <c r="L16" s="71"/>
      <c r="M16" s="71"/>
      <c r="N16" s="71"/>
      <c r="O16" s="71">
        <v>0</v>
      </c>
      <c r="P16" s="71">
        <f>O16/1.2</f>
        <v>0</v>
      </c>
      <c r="Q16" s="71">
        <f t="shared" si="45"/>
        <v>0</v>
      </c>
      <c r="R16" s="2">
        <v>0</v>
      </c>
      <c r="S16" s="2"/>
    </row>
    <row r="17" spans="1:19">
      <c r="A17" s="4">
        <f t="shared" si="34"/>
        <v>0</v>
      </c>
      <c r="B17" s="4">
        <f t="shared" si="35"/>
        <v>0</v>
      </c>
      <c r="C17" s="4">
        <f t="shared" si="36"/>
        <v>0</v>
      </c>
      <c r="D17" s="4">
        <f t="shared" si="37"/>
        <v>0</v>
      </c>
      <c r="E17" s="5">
        <f t="shared" si="38"/>
        <v>0</v>
      </c>
      <c r="F17" s="4" t="e">
        <f t="shared" si="39"/>
        <v>#DIV/0!</v>
      </c>
      <c r="G17" s="4" t="e">
        <f t="shared" si="40"/>
        <v>#DIV/0!</v>
      </c>
      <c r="H17" s="4" t="e">
        <f t="shared" si="41"/>
        <v>#DIV/0!</v>
      </c>
      <c r="I17" s="4">
        <f t="shared" si="42"/>
        <v>0</v>
      </c>
      <c r="J17" s="4">
        <f t="shared" si="43"/>
        <v>0</v>
      </c>
      <c r="K17" s="71"/>
      <c r="L17" s="71"/>
      <c r="M17" s="71"/>
      <c r="N17" s="71"/>
      <c r="O17" s="71">
        <v>0</v>
      </c>
      <c r="P17" s="71">
        <f>O17/1.2</f>
        <v>0</v>
      </c>
      <c r="Q17" s="71">
        <f t="shared" si="45"/>
        <v>0</v>
      </c>
      <c r="R17" s="2">
        <v>0</v>
      </c>
      <c r="S17" s="2"/>
    </row>
    <row r="18" spans="1:19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2"/>
    </row>
    <row r="19" spans="1:19">
      <c r="A19" s="4">
        <f t="shared" ref="A19" si="48">N19</f>
        <v>0</v>
      </c>
      <c r="B19" s="4">
        <f t="shared" ref="B19" si="49">Q19</f>
        <v>0</v>
      </c>
      <c r="C19" s="4">
        <f t="shared" ref="C19" si="50">B19*1.2</f>
        <v>0</v>
      </c>
      <c r="D19" s="4">
        <f t="shared" ref="D19" si="51">C19*1.2</f>
        <v>0</v>
      </c>
      <c r="E19" s="5">
        <f t="shared" ref="E19" si="52">R19</f>
        <v>0</v>
      </c>
      <c r="F19" s="4" t="e">
        <f t="shared" ref="F19" si="53">ROUND((E19/B19),0)</f>
        <v>#DIV/0!</v>
      </c>
      <c r="G19" s="4" t="e">
        <f t="shared" ref="G19" si="54">ROUND((E19/C19),0)</f>
        <v>#DIV/0!</v>
      </c>
      <c r="H19" s="4" t="e">
        <f t="shared" ref="H19" si="55">ROUND((E19/D19),0)</f>
        <v>#DIV/0!</v>
      </c>
      <c r="I19" s="4">
        <f t="shared" ref="I19:J19" si="56">T19</f>
        <v>0</v>
      </c>
      <c r="J19" s="4">
        <f t="shared" si="56"/>
        <v>0</v>
      </c>
      <c r="O19" s="71">
        <v>0</v>
      </c>
      <c r="P19" s="71">
        <f>O19/1.2</f>
        <v>0</v>
      </c>
      <c r="Q19" s="71">
        <f t="shared" ref="Q19" si="5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zoomScale="85" zoomScaleNormal="85" workbookViewId="0">
      <selection activeCell="I12" sqref="E9:I1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6" sqref="G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Measurment</vt:lpstr>
      <vt:lpstr>Sale plan</vt:lpstr>
      <vt:lpstr>Calculation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2024-02-17T07:55:37Z</dcterms:modified>
</cp:coreProperties>
</file>