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JITENDRA KUMAR MISHRA - SBI\"/>
    </mc:Choice>
  </mc:AlternateContent>
  <xr:revisionPtr revIDLastSave="0" documentId="13_ncr:1_{7F8C6BFD-01B9-4340-B6CE-BA76F42752E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50" i="4" l="1"/>
  <c r="F48" i="4"/>
  <c r="F45" i="4"/>
  <c r="F40" i="4"/>
  <c r="F41" i="4"/>
  <c r="F42" i="4"/>
  <c r="F43" i="4"/>
  <c r="F44" i="4"/>
  <c r="F39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<sst xmlns="http://schemas.openxmlformats.org/spreadsheetml/2006/main" count="51" uniqueCount="45">
  <si>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</si>
  <si>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</si>
  <si>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</si>
  <si>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</si>
  <si>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</si>
  <si>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</si>
  <si>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</si>
  <si>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</si>
  <si>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</si>
  <si>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</si>
  <si>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</si>
  <si>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</si>
  <si>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</si>
  <si>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</si>
  <si>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</si>
  <si>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</si>
  <si>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</si>
  <si>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</si>
  <si>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</si>
  <si>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</si>
  <si>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</si>
  <si>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</si>
  <si>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</si>
  <si>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</si>
  <si>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</si>
  <si>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</si>
  <si>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</si>
  <si>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</si>
  <si>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</si>
  <si>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</si>
  <si>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</si>
  <si>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</si>
  <si>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</si>
  <si>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</si>
  <si>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</si>
  <si>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</si>
  <si>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</si>
  <si>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Kalyan ) - JITENDRA KUMAR MISHRA</t>
  </si>
  <si>
    <t>Measured CA</t>
  </si>
  <si>
    <t>Agree SBUA</t>
  </si>
  <si>
    <t>SBUA</t>
  </si>
  <si>
    <t>Part BCC</t>
  </si>
  <si>
    <t>rate on SBUA</t>
  </si>
  <si>
    <t>FMV / RV</t>
  </si>
  <si>
    <t>As per actual site measurement, the Carpet Area is 301.00 Sq. Ft. &amp; Built-up Area mentioned is the agreement is 415.00 Sq. Ft. The loading on carpet to built-up is 37%, hence, we have adjusted the rate accordingly.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</si>
</sst>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402573</xdr:colOff>
      <xdr:row>47</xdr:row>
      <xdr:rowOff>96449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99976-1711-4797-9D86-534D7E13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0973" cy="85927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101561</xdr:colOff>
      <xdr:row>5</xdr:row>
      <xdr:rowOff>66675</xdr:rowOff>
    </xdr:from>
    <xdr:to>
      <xdr:col>26</xdr:col>
      <xdr:colOff>335906</xdr:colOff>
      <xdr:row>40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599239-D5D7-49CF-AD13-DF40FC07D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0361" y="1019175"/>
          <a:ext cx="14255145" cy="6753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3</xdr:row>
      <xdr:rowOff>95250</xdr:rowOff>
    </xdr:from>
    <xdr:to>
      <xdr:col>32</xdr:col>
      <xdr:colOff>326373</xdr:colOff>
      <xdr:row>44</xdr:row>
      <xdr:rowOff>172551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F7367-894F-4484-9538-050200A2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666750"/>
          <a:ext cx="18080973" cy="7887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431152</xdr:colOff>
      <xdr:row>40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5E8C84-F6BB-4987-8624-4AF9B55FB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09552" cy="6620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35478</xdr:colOff>
      <xdr:row>1</xdr:row>
      <xdr:rowOff>0</xdr:rowOff>
    </xdr:from>
    <xdr:to>
      <xdr:col>29</xdr:col>
      <xdr:colOff>421626</xdr:colOff>
      <xdr:row>31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0C702-DC78-4197-BD89-44B4D1D3B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3878" y="190500"/>
          <a:ext cx="15626148" cy="5781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163309</xdr:colOff>
      <xdr:row>46</xdr:row>
      <xdr:rowOff>172624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7E3C06-2A3F-43B4-8061-271CBFDE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16909" cy="8411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393047</xdr:colOff>
      <xdr:row>50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23462-9ACD-4770-A5C7-ABF483762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1447" cy="8345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563925</xdr:colOff>
      <xdr:row>37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CDE61-1D19-4677-9786-69FFBECB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975125" cy="7173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249301</xdr:colOff>
      <xdr:row>38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73CB94-E58B-4DC7-8A9E-8F340D443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31701" cy="71161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EF615-46CD-4826-ACB7-719C7837D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76020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574047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5531F-5922-4529-B878-2DE931BA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52447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Q45" sqref="Q45:S5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345.83333333333337</v>
      </c>
      <c r="C3" s="4">
        <f>B3*1.2</f>
        <v>415.00000000000006</v>
      </c>
      <c r="D3" s="4">
        <f t="shared" ref="D3:D14" si="2">C3*1.2</f>
        <v>498.00000000000006</v>
      </c>
      <c r="E3" s="5">
        <f t="shared" ref="E3:E14" si="3">R3</f>
        <v>1460000</v>
      </c>
      <c r="F3" s="9">
        <f t="shared" ref="F3:F14" si="4">ROUND((E3/B3),0)</f>
        <v>4222</v>
      </c>
      <c r="G3" s="9">
        <f t="shared" ref="G3:G14" si="5">ROUND((E3/C3),0)</f>
        <v>3518</v>
      </c>
      <c r="H3" s="9">
        <f t="shared" ref="H3:H14" si="6">ROUND((E3/D3),0)</f>
        <v>2932</v>
      </c>
      <c r="I3" s="4" t="e">
        <f>#REF!</f>
        <v>#REF!</v>
      </c>
      <c r="J3" s="4">
        <f t="shared" ref="J3:J14" si="7">S3</f>
        <v>0</v>
      </c>
      <c r="O3">
        <v>0</v>
      </c>
      <c r="P3">
        <v>415</v>
      </c>
      <c r="Q3">
        <f t="shared" ref="P3:Q14" si="8">P3/1.2</f>
        <v>345.83333333333337</v>
      </c>
      <c r="R3" s="2">
        <v>1460000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345.83333333333337</v>
      </c>
      <c r="C4" s="45">
        <f t="shared" ref="C4:C9" si="11">B4*1.2</f>
        <v>415.00000000000006</v>
      </c>
      <c r="D4" s="45">
        <f t="shared" ref="D4:D9" si="12">C4*1.2</f>
        <v>498.00000000000006</v>
      </c>
      <c r="E4" s="46">
        <f t="shared" ref="E4:E9" si="13">R4</f>
        <v>1800000</v>
      </c>
      <c r="F4" s="45">
        <f t="shared" ref="F4:F9" si="14">ROUND((E4/B4),0)</f>
        <v>5205</v>
      </c>
      <c r="G4" s="45">
        <f t="shared" ref="G4:G9" si="15">ROUND((E4/C4),0)</f>
        <v>4337</v>
      </c>
      <c r="H4" s="45">
        <f t="shared" ref="H4:H9" si="16">ROUND((E4/D4),0)</f>
        <v>3614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v>415</v>
      </c>
      <c r="Q4" s="47">
        <f t="shared" ref="Q4:Q9" si="18">P4/1.2</f>
        <v>345.83333333333337</v>
      </c>
      <c r="R4" s="48">
        <v>1800000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341.66666666666669</v>
      </c>
      <c r="C16" s="4">
        <f>B16*1.2</f>
        <v>410</v>
      </c>
      <c r="D16" s="4">
        <f t="shared" ref="D16:D28" si="34">C16*1.2</f>
        <v>492</v>
      </c>
      <c r="E16" s="5">
        <f t="shared" ref="E16:E28" si="35">R16</f>
        <v>1400000</v>
      </c>
      <c r="F16" s="9">
        <f t="shared" ref="F16:F28" si="36">ROUND((E16/B16),0)</f>
        <v>4098</v>
      </c>
      <c r="G16" s="9">
        <f t="shared" ref="G16:G28" si="37">ROUND((E16/C16),0)</f>
        <v>3415</v>
      </c>
      <c r="H16" s="9">
        <f t="shared" ref="H16:H28" si="38">ROUND((E16/D16),0)</f>
        <v>2846</v>
      </c>
      <c r="I16" s="4" t="e">
        <f>#REF!</f>
        <v>#REF!</v>
      </c>
      <c r="J16" s="4">
        <f t="shared" ref="J16:J28" si="39">S16</f>
        <v>0</v>
      </c>
      <c r="O16">
        <v>0</v>
      </c>
      <c r="P16">
        <v>410</v>
      </c>
      <c r="Q16">
        <f t="shared" ref="P16:Q28" si="40">P16/1.2</f>
        <v>341.66666666666669</v>
      </c>
      <c r="R16" s="2">
        <v>1400000</v>
      </c>
    </row>
    <row r="17" spans="1:24" x14ac:dyDescent="0.25">
      <c r="A17" s="4">
        <f t="shared" si="32"/>
        <v>0</v>
      </c>
      <c r="B17" s="4">
        <f t="shared" si="33"/>
        <v>485</v>
      </c>
      <c r="C17" s="4">
        <f t="shared" ref="C17:C28" si="41">B17*1.2</f>
        <v>582</v>
      </c>
      <c r="D17" s="4">
        <f t="shared" si="34"/>
        <v>698.4</v>
      </c>
      <c r="E17" s="5">
        <f t="shared" si="35"/>
        <v>1700000</v>
      </c>
      <c r="F17" s="9">
        <f t="shared" si="36"/>
        <v>3505</v>
      </c>
      <c r="G17" s="9">
        <f t="shared" si="37"/>
        <v>2921</v>
      </c>
      <c r="H17" s="9">
        <f t="shared" si="38"/>
        <v>2434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485</v>
      </c>
      <c r="R17" s="2">
        <v>1700000</v>
      </c>
    </row>
    <row r="18" spans="1:24" x14ac:dyDescent="0.25">
      <c r="A18" s="4">
        <f t="shared" si="32"/>
        <v>0</v>
      </c>
      <c r="B18" s="4">
        <f t="shared" si="33"/>
        <v>383.33333333333337</v>
      </c>
      <c r="C18" s="4">
        <f t="shared" si="41"/>
        <v>460.00000000000006</v>
      </c>
      <c r="D18" s="4">
        <f t="shared" si="34"/>
        <v>552</v>
      </c>
      <c r="E18" s="5">
        <f t="shared" si="35"/>
        <v>1350000</v>
      </c>
      <c r="F18" s="9">
        <f t="shared" si="36"/>
        <v>3522</v>
      </c>
      <c r="G18" s="9">
        <f t="shared" si="37"/>
        <v>2935</v>
      </c>
      <c r="H18" s="9">
        <f t="shared" si="38"/>
        <v>2446</v>
      </c>
      <c r="I18" s="4" t="e">
        <f>#REF!</f>
        <v>#REF!</v>
      </c>
      <c r="J18" s="4">
        <f t="shared" si="39"/>
        <v>0</v>
      </c>
      <c r="O18">
        <v>0</v>
      </c>
      <c r="P18">
        <v>460</v>
      </c>
      <c r="Q18">
        <f t="shared" si="40"/>
        <v>383.33333333333337</v>
      </c>
      <c r="R18" s="2">
        <v>1350000</v>
      </c>
    </row>
    <row r="19" spans="1:24" s="50" customFormat="1" x14ac:dyDescent="0.25">
      <c r="A19" s="9">
        <f t="shared" si="32"/>
        <v>0</v>
      </c>
      <c r="B19" s="9">
        <f t="shared" si="33"/>
        <v>345.83333333333337</v>
      </c>
      <c r="C19" s="9">
        <f t="shared" si="41"/>
        <v>415.00000000000006</v>
      </c>
      <c r="D19" s="9">
        <f t="shared" si="34"/>
        <v>498.00000000000006</v>
      </c>
      <c r="E19" s="49">
        <f t="shared" si="35"/>
        <v>2000000</v>
      </c>
      <c r="F19" s="9">
        <f t="shared" si="36"/>
        <v>5783</v>
      </c>
      <c r="G19" s="9">
        <f t="shared" si="37"/>
        <v>4819</v>
      </c>
      <c r="H19" s="9">
        <f t="shared" si="38"/>
        <v>4016</v>
      </c>
      <c r="I19" s="9" t="e">
        <f>#REF!</f>
        <v>#REF!</v>
      </c>
      <c r="J19" s="9">
        <f t="shared" si="39"/>
        <v>0</v>
      </c>
      <c r="O19" s="50">
        <v>0</v>
      </c>
      <c r="P19" s="50">
        <v>415</v>
      </c>
      <c r="Q19" s="50">
        <f t="shared" si="40"/>
        <v>345.83333333333337</v>
      </c>
      <c r="R19" s="51">
        <v>2000000</v>
      </c>
    </row>
    <row r="20" spans="1:24" x14ac:dyDescent="0.25">
      <c r="A20" s="4">
        <f t="shared" si="32"/>
        <v>0</v>
      </c>
      <c r="B20" s="4">
        <f t="shared" si="33"/>
        <v>345.83333333333337</v>
      </c>
      <c r="C20" s="4">
        <f t="shared" si="41"/>
        <v>415.00000000000006</v>
      </c>
      <c r="D20" s="4">
        <f t="shared" si="34"/>
        <v>498.00000000000006</v>
      </c>
      <c r="E20" s="5">
        <f t="shared" si="35"/>
        <v>1950000</v>
      </c>
      <c r="F20" s="9">
        <f t="shared" si="36"/>
        <v>5639</v>
      </c>
      <c r="G20" s="9">
        <f t="shared" si="37"/>
        <v>4699</v>
      </c>
      <c r="H20" s="9">
        <f t="shared" si="38"/>
        <v>3916</v>
      </c>
      <c r="I20" s="4" t="e">
        <f>#REF!</f>
        <v>#REF!</v>
      </c>
      <c r="J20" s="4">
        <f t="shared" si="39"/>
        <v>0</v>
      </c>
      <c r="O20">
        <v>0</v>
      </c>
      <c r="P20">
        <v>415</v>
      </c>
      <c r="Q20">
        <f t="shared" si="40"/>
        <v>345.83333333333337</v>
      </c>
      <c r="R20" s="2">
        <v>1950000</v>
      </c>
    </row>
    <row r="21" spans="1:24" s="47" customFormat="1" x14ac:dyDescent="0.25">
      <c r="A21" s="45">
        <f t="shared" si="32"/>
        <v>0</v>
      </c>
      <c r="B21" s="45">
        <f t="shared" si="33"/>
        <v>375</v>
      </c>
      <c r="C21" s="45">
        <f t="shared" si="41"/>
        <v>450</v>
      </c>
      <c r="D21" s="45">
        <f t="shared" si="34"/>
        <v>540</v>
      </c>
      <c r="E21" s="46">
        <f t="shared" si="35"/>
        <v>3500000</v>
      </c>
      <c r="F21" s="45">
        <f t="shared" si="36"/>
        <v>9333</v>
      </c>
      <c r="G21" s="45">
        <f t="shared" si="37"/>
        <v>7778</v>
      </c>
      <c r="H21" s="45">
        <f t="shared" si="38"/>
        <v>6481</v>
      </c>
      <c r="I21" s="45" t="e">
        <f>#REF!</f>
        <v>#REF!</v>
      </c>
      <c r="J21" s="45">
        <f t="shared" si="39"/>
        <v>0</v>
      </c>
      <c r="O21" s="47">
        <v>0</v>
      </c>
      <c r="P21" s="47">
        <v>450</v>
      </c>
      <c r="Q21" s="47">
        <f t="shared" si="40"/>
        <v>375</v>
      </c>
      <c r="R21" s="48">
        <v>3500000</v>
      </c>
    </row>
    <row r="22" spans="1:24" x14ac:dyDescent="0.25">
      <c r="A22" s="4">
        <f t="shared" ref="A22:A24" si="42">N22</f>
        <v>0</v>
      </c>
      <c r="B22" s="4">
        <f t="shared" ref="B22:B24" si="43">Q22</f>
        <v>495</v>
      </c>
      <c r="C22" s="4">
        <f t="shared" ref="C22:C24" si="44">B22*1.2</f>
        <v>594</v>
      </c>
      <c r="D22" s="4">
        <f t="shared" ref="D22:D24" si="45">C22*1.2</f>
        <v>712.8</v>
      </c>
      <c r="E22" s="5">
        <f t="shared" ref="E22:E24" si="46">R22</f>
        <v>2600000</v>
      </c>
      <c r="F22" s="9">
        <f t="shared" ref="F22:F24" si="47">ROUND((E22/B22),0)</f>
        <v>5253</v>
      </c>
      <c r="G22" s="9">
        <f t="shared" ref="G22:G24" si="48">ROUND((E22/C22),0)</f>
        <v>4377</v>
      </c>
      <c r="H22" s="9">
        <f t="shared" ref="H22:H24" si="49">ROUND((E22/D22),0)</f>
        <v>3648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495</v>
      </c>
      <c r="R22" s="2">
        <v>2600000</v>
      </c>
    </row>
    <row r="23" spans="1:24" s="47" customFormat="1" x14ac:dyDescent="0.25">
      <c r="A23" s="45">
        <f t="shared" si="42"/>
        <v>0</v>
      </c>
      <c r="B23" s="45">
        <f t="shared" si="43"/>
        <v>345.83333333333337</v>
      </c>
      <c r="C23" s="45">
        <f t="shared" si="44"/>
        <v>415.00000000000006</v>
      </c>
      <c r="D23" s="45">
        <f t="shared" si="45"/>
        <v>498.00000000000006</v>
      </c>
      <c r="E23" s="46">
        <f t="shared" si="46"/>
        <v>2000000</v>
      </c>
      <c r="F23" s="45">
        <f t="shared" si="47"/>
        <v>5783</v>
      </c>
      <c r="G23" s="45">
        <f t="shared" si="48"/>
        <v>4819</v>
      </c>
      <c r="H23" s="45">
        <f t="shared" si="49"/>
        <v>4016</v>
      </c>
      <c r="I23" s="45" t="e">
        <f>#REF!</f>
        <v>#REF!</v>
      </c>
      <c r="J23" s="45">
        <f t="shared" si="50"/>
        <v>0</v>
      </c>
      <c r="O23" s="47">
        <v>0</v>
      </c>
      <c r="P23" s="47">
        <v>415</v>
      </c>
      <c r="Q23" s="47">
        <f t="shared" ref="Q23" si="52">P23/1.2</f>
        <v>345.83333333333337</v>
      </c>
      <c r="R23" s="48">
        <v>2000000</v>
      </c>
    </row>
    <row r="24" spans="1:24" x14ac:dyDescent="0.25">
      <c r="A24" s="4">
        <f t="shared" si="42"/>
        <v>0</v>
      </c>
      <c r="B24" s="4">
        <f t="shared" si="43"/>
        <v>300</v>
      </c>
      <c r="C24" s="4">
        <f t="shared" si="44"/>
        <v>360</v>
      </c>
      <c r="D24" s="4">
        <f t="shared" si="45"/>
        <v>432</v>
      </c>
      <c r="E24" s="5">
        <f t="shared" si="46"/>
        <v>3000000</v>
      </c>
      <c r="F24" s="9">
        <f t="shared" si="47"/>
        <v>10000</v>
      </c>
      <c r="G24" s="9">
        <f t="shared" si="48"/>
        <v>8333</v>
      </c>
      <c r="H24" s="9">
        <f t="shared" si="49"/>
        <v>6944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300</v>
      </c>
      <c r="R24" s="2">
        <v>3000000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5000</v>
      </c>
      <c r="X29" s="20" t="s">
        <v>42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43</v>
      </c>
      <c r="X34" s="24">
        <v>2007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25.5</v>
      </c>
      <c r="X36" s="24"/>
    </row>
    <row r="37" spans="4:25" ht="15.75" x14ac:dyDescent="0.25">
      <c r="E37" t="s">
        <v>38</v>
      </c>
      <c r="U37" s="17"/>
      <c r="V37" s="26"/>
      <c r="W37" s="27">
        <f>W36%</f>
        <v>0.255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637.5</v>
      </c>
      <c r="X38" s="22"/>
    </row>
    <row r="39" spans="4:25" ht="15.75" x14ac:dyDescent="0.25">
      <c r="D39">
        <v>13.11</v>
      </c>
      <c r="E39">
        <v>8.58</v>
      </c>
      <c r="F39" s="7">
        <f>D39*E39</f>
        <v>112.4838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4:25" ht="15.75" x14ac:dyDescent="0.25">
      <c r="D40">
        <v>8.11</v>
      </c>
      <c r="E40">
        <v>6.66</v>
      </c>
      <c r="F40" s="7">
        <f t="shared" ref="F40:F44" si="53">D40*E40</f>
        <v>54.012599999999999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2500</v>
      </c>
      <c r="X40" s="22"/>
    </row>
    <row r="41" spans="4:25" ht="15.75" x14ac:dyDescent="0.25">
      <c r="D41">
        <v>10.29</v>
      </c>
      <c r="E41">
        <v>8.83</v>
      </c>
      <c r="F41" s="7">
        <f t="shared" si="53"/>
        <v>90.860699999999994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4.66</v>
      </c>
      <c r="E42">
        <v>4.03</v>
      </c>
      <c r="F42" s="7">
        <f t="shared" si="53"/>
        <v>18.779800000000002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4362.5</v>
      </c>
      <c r="X42" s="22"/>
    </row>
    <row r="43" spans="4:25" ht="15.75" x14ac:dyDescent="0.25">
      <c r="D43">
        <v>4.08</v>
      </c>
      <c r="E43">
        <v>3.08</v>
      </c>
      <c r="F43" s="7">
        <f t="shared" si="53"/>
        <v>12.5664</v>
      </c>
      <c r="S43" s="10"/>
      <c r="T43" s="10"/>
      <c r="U43" s="23"/>
      <c r="V43" s="23"/>
      <c r="W43" s="24"/>
      <c r="X43" s="24"/>
    </row>
    <row r="44" spans="4:25" ht="15.75" x14ac:dyDescent="0.25">
      <c r="D44">
        <v>3.53</v>
      </c>
      <c r="E44">
        <v>3.45</v>
      </c>
      <c r="F44" s="7">
        <f t="shared" si="53"/>
        <v>12.1785</v>
      </c>
      <c r="S44" s="10"/>
      <c r="T44" s="10"/>
      <c r="U44" s="28" t="s">
        <v>40</v>
      </c>
      <c r="V44" s="30"/>
      <c r="W44" s="25">
        <v>415</v>
      </c>
      <c r="X44" s="24"/>
    </row>
    <row r="45" spans="4:25" ht="15.75" x14ac:dyDescent="0.25">
      <c r="F45" s="7">
        <f>SUM(F39:F44)</f>
        <v>300.8818</v>
      </c>
      <c r="P45" s="13" t="s">
        <v>29</v>
      </c>
      <c r="Q45" s="44" t="s">
        <v>44</v>
      </c>
      <c r="R45" s="44"/>
      <c r="S45" s="44"/>
      <c r="T45" s="11"/>
      <c r="U45" s="17" t="s">
        <v>43</v>
      </c>
      <c r="V45" s="31"/>
      <c r="W45" s="32">
        <f>W42*W44+X46</f>
        <v>1810437.5</v>
      </c>
      <c r="X45" s="33"/>
    </row>
    <row r="46" spans="4:25" ht="15.75" x14ac:dyDescent="0.25">
      <c r="Q46" s="44"/>
      <c r="R46" s="44"/>
      <c r="S46" s="44"/>
      <c r="T46" s="10"/>
      <c r="U46" s="28" t="s">
        <v>24</v>
      </c>
      <c r="V46" s="23"/>
      <c r="W46" s="34">
        <f>W45*0.9</f>
        <v>1629393.75</v>
      </c>
      <c r="X46" s="35"/>
    </row>
    <row r="47" spans="4:25" ht="15.75" x14ac:dyDescent="0.25">
      <c r="Q47" s="44"/>
      <c r="R47" s="44"/>
      <c r="S47" s="44"/>
      <c r="T47" s="10"/>
      <c r="U47" s="17" t="s">
        <v>25</v>
      </c>
      <c r="V47" s="23"/>
      <c r="W47" s="34">
        <f>W45*0.8</f>
        <v>1448350</v>
      </c>
      <c r="X47" s="34"/>
    </row>
    <row r="48" spans="4:25" ht="15.75" x14ac:dyDescent="0.25">
      <c r="D48" t="s">
        <v>39</v>
      </c>
      <c r="E48">
        <v>38.56</v>
      </c>
      <c r="F48" s="7">
        <f>E48*10.764</f>
        <v>415.05984000000001</v>
      </c>
      <c r="O48" s="10"/>
      <c r="P48" s="10"/>
      <c r="Q48" s="44"/>
      <c r="R48" s="44"/>
      <c r="S48" s="44"/>
      <c r="T48" s="10"/>
      <c r="U48" s="17"/>
      <c r="V48" s="23"/>
      <c r="W48" s="36"/>
      <c r="X48" s="24"/>
    </row>
    <row r="49" spans="6:24" ht="15.75" x14ac:dyDescent="0.25">
      <c r="Q49" s="44"/>
      <c r="R49" s="44"/>
      <c r="S49" s="44"/>
      <c r="U49" s="37" t="s">
        <v>26</v>
      </c>
      <c r="V49" s="38"/>
      <c r="W49" s="39">
        <f>W30*W44</f>
        <v>1037500</v>
      </c>
      <c r="X49" s="39"/>
    </row>
    <row r="50" spans="6:24" ht="15.75" x14ac:dyDescent="0.25">
      <c r="F50" s="7">
        <f>F48/F45</f>
        <v>1.3794780541727683</v>
      </c>
      <c r="Q50" s="44"/>
      <c r="R50" s="44"/>
      <c r="S50" s="44"/>
      <c r="U50" s="17" t="s">
        <v>27</v>
      </c>
      <c r="V50" s="23"/>
      <c r="W50" s="36"/>
      <c r="X50" s="36"/>
    </row>
    <row r="51" spans="6:24" ht="15.75" x14ac:dyDescent="0.25">
      <c r="U51" s="40" t="s">
        <v>28</v>
      </c>
      <c r="V51" s="36"/>
      <c r="W51" s="34">
        <f>W45*0.025/12</f>
        <v>3771.7447916666665</v>
      </c>
      <c r="X51" s="34"/>
    </row>
  </sheetData>
  <mergeCells count="4">
    <mergeCell ref="A15:R15"/>
    <mergeCell ref="A2:R2"/>
    <mergeCell ref="P36:T36"/>
    <mergeCell ref="Q45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2024-02-20T06:35:51Z</dcterms:modified>
</cp:coreProperties>
</file>