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Kaushal Tarachand Nayak -Patadi\"/>
    </mc:Choice>
  </mc:AlternateContent>
  <xr:revisionPtr revIDLastSave="0" documentId="13_ncr:1_{30BE9872-E404-425F-A6F3-B26D6194FB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C29" i="2" l="1"/>
  <c r="K2" i="2"/>
  <c r="I3" i="2" l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<sst xmlns="http://schemas.openxmlformats.org/spreadsheetml/2006/main" count="59" uniqueCount="47">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</sst>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E34" sqref="E34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8950</v>
      </c>
      <c r="D2" s="7" t="s">
        <v>44</v>
      </c>
      <c r="E2" s="4"/>
      <c r="F2" s="4"/>
      <c r="G2" s="25"/>
      <c r="H2" s="1" t="s">
        <v>39</v>
      </c>
      <c r="I2" s="61">
        <v>1200</v>
      </c>
      <c r="J2" s="61">
        <f>C2</f>
        <v>8950</v>
      </c>
      <c r="K2" s="61">
        <f>I2</f>
        <v>1200</v>
      </c>
      <c r="L2" s="51">
        <f>J2*K2</f>
        <v>10740000</v>
      </c>
      <c r="O2" s="58" t="s">
        <v>35</v>
      </c>
      <c r="P2" s="59">
        <f>C28</f>
        <v>11187500</v>
      </c>
      <c r="R2" s="20">
        <f>P2*0.025/12</f>
        <v>23307.291666666668</v>
      </c>
      <c r="S2" s="18" t="s">
        <v>34</v>
      </c>
    </row>
    <row r="3" spans="1:19" x14ac:dyDescent="0.3">
      <c r="B3" s="24" t="s">
        <v>6</v>
      </c>
      <c r="C3" s="50">
        <v>1250</v>
      </c>
      <c r="D3" s="15"/>
      <c r="E3" s="26"/>
      <c r="F3" s="26"/>
      <c r="G3" s="15"/>
      <c r="H3" s="1" t="s">
        <v>40</v>
      </c>
      <c r="I3" s="61">
        <f>MROUND(I2/10.764,1)</f>
        <v>111</v>
      </c>
      <c r="J3" s="61"/>
      <c r="K3" s="51"/>
      <c r="L3" s="51">
        <f>N11</f>
        <v>0</v>
      </c>
      <c r="O3" s="58" t="s">
        <v>35</v>
      </c>
      <c r="P3" s="59">
        <f>C28</f>
        <v>11187500</v>
      </c>
      <c r="Q3" s="7"/>
      <c r="R3" s="20">
        <f>P3*0.04/12</f>
        <v>37291.666666666664</v>
      </c>
      <c r="S3" s="60" t="s">
        <v>36</v>
      </c>
    </row>
    <row r="4" spans="1:19" x14ac:dyDescent="0.3">
      <c r="B4" s="31" t="s">
        <v>18</v>
      </c>
      <c r="C4" s="51">
        <f>ROUND((C2*C3),0)</f>
        <v>11187500</v>
      </c>
      <c r="F4" s="22"/>
      <c r="G4" s="22"/>
      <c r="I4" s="51"/>
      <c r="J4" s="61"/>
      <c r="K4" s="51"/>
      <c r="L4" s="51">
        <f>SUM(L2:L3)</f>
        <v>10740000</v>
      </c>
      <c r="O4" s="58" t="s">
        <v>35</v>
      </c>
      <c r="P4" s="59">
        <f>C28</f>
        <v>11187500</v>
      </c>
      <c r="Q4" s="7"/>
      <c r="R4" s="20">
        <f>P4*0.033/12</f>
        <v>30765.625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67" t="s">
        <v>20</v>
      </c>
      <c r="C13" s="67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68" t="s">
        <v>15</v>
      </c>
      <c r="C18" s="69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50">
        <v>0</v>
      </c>
      <c r="D20" s="29"/>
      <c r="E20" s="22"/>
      <c r="F20" s="70" t="s">
        <v>45</v>
      </c>
      <c r="G20" s="71"/>
      <c r="H20" s="71"/>
      <c r="I20" s="71"/>
      <c r="J20" s="71"/>
      <c r="K20" s="72"/>
      <c r="L20" s="7"/>
      <c r="N20" s="1"/>
      <c r="O20" s="1"/>
    </row>
    <row r="21" spans="1:15" x14ac:dyDescent="0.3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/>
      <c r="H21" s="26"/>
      <c r="I21" s="26"/>
      <c r="J21" s="26"/>
      <c r="K21" s="26"/>
      <c r="L21" s="7"/>
      <c r="N21" s="1"/>
      <c r="O21" s="1"/>
    </row>
    <row r="22" spans="1:15" x14ac:dyDescent="0.3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 x14ac:dyDescent="0.3">
      <c r="B24" s="2" t="s">
        <v>13</v>
      </c>
      <c r="C24" s="51">
        <f>C4</f>
        <v>11187500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 x14ac:dyDescent="0.3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 x14ac:dyDescent="0.3">
      <c r="A28" s="1"/>
      <c r="B28" s="13" t="s">
        <v>8</v>
      </c>
      <c r="C28" s="57">
        <f>C24+C25+C26+C27</f>
        <v>11187500</v>
      </c>
      <c r="D28" s="18"/>
      <c r="F28" s="64"/>
      <c r="G28" s="26"/>
      <c r="H28" s="26"/>
      <c r="I28" s="26"/>
      <c r="J28" s="26"/>
      <c r="K28" s="26"/>
    </row>
    <row r="29" spans="1:15" x14ac:dyDescent="0.3">
      <c r="A29" s="1"/>
      <c r="B29" s="13" t="s">
        <v>9</v>
      </c>
      <c r="C29" s="57">
        <f>MROUND(C28*95%,1)</f>
        <v>10628125</v>
      </c>
      <c r="D29" s="20"/>
      <c r="F29" s="64"/>
      <c r="G29" s="26"/>
      <c r="H29" s="65"/>
      <c r="I29" s="65"/>
      <c r="J29" s="26"/>
      <c r="K29" s="26"/>
    </row>
    <row r="30" spans="1:15" x14ac:dyDescent="0.3">
      <c r="A30" s="1"/>
      <c r="B30" s="13" t="s">
        <v>10</v>
      </c>
      <c r="C30" s="57">
        <f>MROUND(C28*80%,1)</f>
        <v>8950000</v>
      </c>
      <c r="D30" s="20"/>
      <c r="F30" s="18"/>
      <c r="H30" s="32"/>
      <c r="I30" s="32"/>
    </row>
    <row r="31" spans="1:15" x14ac:dyDescent="0.3">
      <c r="A31" s="1"/>
      <c r="B31" s="2" t="s">
        <v>24</v>
      </c>
      <c r="C31" s="51">
        <f>O11</f>
        <v>0</v>
      </c>
      <c r="D31" s="30"/>
      <c r="O31" s="33"/>
    </row>
    <row r="32" spans="1:15" x14ac:dyDescent="0.3">
      <c r="A32" s="1"/>
      <c r="B32" s="13" t="s">
        <v>41</v>
      </c>
      <c r="C32" s="58">
        <f>MROUND(C31*0.85,1)</f>
        <v>0</v>
      </c>
      <c r="O32" s="33"/>
    </row>
    <row r="33" spans="1:15" x14ac:dyDescent="0.3">
      <c r="A33" s="1"/>
      <c r="O33" s="33"/>
    </row>
    <row r="34" spans="1:15" x14ac:dyDescent="0.3">
      <c r="A34" s="1"/>
      <c r="L34" s="34"/>
      <c r="O34" s="33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2024-02-17T05:17:20Z</dcterms:modified>
</cp:coreProperties>
</file>