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onveying Machines Mfg co\"/>
    </mc:Choice>
  </mc:AlternateContent>
  <xr:revisionPtr revIDLastSave="0" documentId="13_ncr:1_{255704C1-D844-44D3-81D5-35B248DF29D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0" i="4" l="1"/>
  <c r="R9" i="4"/>
  <c r="Q6" i="4"/>
  <c r="H21" i="4"/>
  <c r="J19" i="4"/>
  <c r="I19" i="4"/>
  <c r="Q12" i="4" l="1"/>
  <c r="P12" i="4"/>
  <c r="P11" i="4"/>
  <c r="P10" i="4"/>
  <c r="P9" i="4"/>
  <c r="P8" i="4"/>
  <c r="P7" i="4"/>
  <c r="Q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<sst xmlns="http://schemas.openxmlformats.org/spreadsheetml/2006/main" count="30" uniqueCount="24">
  <si>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</si>
  <si>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</si>
  <si>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</si>
  <si>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</si>
  <si>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</si>
  <si>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</si>
  <si>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</si>
  <si>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</si>
  <si>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</si>
  <si>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</si>
  <si>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</si>
  <si>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</si>
  <si>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</si>
  <si>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No. 320, 3rd Floor, Marathon Max, Next To Udyog Kshetra , CTS No. 731B, Goregaon Mulund Link Road Junction , Off L. B.S. Marg, Mulund West</t>
  </si>
  <si>
    <t>ca</t>
  </si>
  <si>
    <t>bua</t>
  </si>
  <si>
    <t>fmv</t>
  </si>
  <si>
    <t>agreeemtn - 16.02.2015  - 53.80 lakhs</t>
  </si>
  <si>
    <t>rate on ca</t>
  </si>
  <si>
    <t>marathon max</t>
  </si>
  <si>
    <t>07.12.23</t>
  </si>
  <si>
    <t>08.02.23</t>
  </si>
  <si>
    <t>06.06.22</t>
  </si>
  <si>
    <t>02.09.22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</si>
</sst>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135411</xdr:colOff>
      <xdr:row>32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7CA7D4-B01D-4380-99D0-F22E3BFAF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65811" cy="59920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08FE03-B0D2-4D47-AED4-F2907A537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201670</xdr:colOff>
      <xdr:row>34</xdr:row>
      <xdr:rowOff>162692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58A599-E274-4E83-86B5-1E9A2FD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784070" cy="54966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411164</xdr:colOff>
      <xdr:row>41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66BFD3-290C-47E3-B32A-6DFE6100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383964" cy="7687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344905</xdr:colOff>
      <xdr:row>35</xdr:row>
      <xdr:rowOff>10384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7432B0-F004-4594-B02C-C3956162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65705" cy="6154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27</xdr:col>
      <xdr:colOff>288087</xdr:colOff>
      <xdr:row>50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8826C-417C-493E-8B3C-B981D660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747287" cy="8354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448503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3F4B90-4424-4CED-A44B-72BB661A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934903" cy="8507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2C8F3-2842-4F26-9F48-4DB0F589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E76020-2AAB-450F-91A2-55AD4B404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0DA5F4-2E10-4946-ABFD-0AABF1FC3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250</v>
      </c>
      <c r="C2" s="4">
        <f>B2*1.2</f>
        <v>300</v>
      </c>
      <c r="D2" s="4">
        <f t="shared" ref="D2:D13" si="2">C2*1.2</f>
        <v>360</v>
      </c>
      <c r="E2" s="5">
        <f t="shared" ref="E2:E13" si="3">R2</f>
        <v>11000000</v>
      </c>
      <c r="F2" s="10">
        <f t="shared" ref="F2:F13" si="4">ROUND((E2/B2),0)</f>
        <v>44000</v>
      </c>
      <c r="G2" s="10">
        <f t="shared" ref="G2:G13" si="5">ROUND((E2/C2),0)</f>
        <v>36667</v>
      </c>
      <c r="H2" s="10">
        <f t="shared" ref="H2:H13" si="6">ROUND((E2/D2),0)</f>
        <v>30556</v>
      </c>
      <c r="I2" s="4" t="e">
        <f>#REF!</f>
        <v>#REF!</v>
      </c>
      <c r="J2" s="4" t="str">
        <f t="shared" ref="J2:J13" si="7">S2</f>
        <v>marathon max</v>
      </c>
      <c r="O2">
        <v>0</v>
      </c>
      <c r="P2">
        <v>300</v>
      </c>
      <c r="Q2">
        <f t="shared" ref="Q2:Q12" si="8">P2/1.2</f>
        <v>250</v>
      </c>
      <c r="R2" s="2">
        <v>11000000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350</v>
      </c>
      <c r="C3" s="4">
        <f t="shared" ref="C3:C15" si="9">B3*1.2</f>
        <v>420</v>
      </c>
      <c r="D3" s="4">
        <f t="shared" si="2"/>
        <v>504</v>
      </c>
      <c r="E3" s="5">
        <f t="shared" si="3"/>
        <v>12000000</v>
      </c>
      <c r="F3" s="10">
        <f t="shared" si="4"/>
        <v>34286</v>
      </c>
      <c r="G3" s="10">
        <f t="shared" si="5"/>
        <v>28571</v>
      </c>
      <c r="H3" s="10">
        <f t="shared" si="6"/>
        <v>23810</v>
      </c>
      <c r="I3" s="4" t="e">
        <f>#REF!</f>
        <v>#REF!</v>
      </c>
      <c r="J3" s="4">
        <f t="shared" si="7"/>
        <v>0</v>
      </c>
      <c r="O3">
        <v>0</v>
      </c>
      <c r="P3">
        <f t="shared" ref="P2:P12" si="10">O3/1.2</f>
        <v>0</v>
      </c>
      <c r="Q3">
        <v>350</v>
      </c>
      <c r="R3" s="2">
        <v>12000000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16">
        <f t="shared" si="3"/>
        <v>13000000</v>
      </c>
      <c r="F4" s="10">
        <f t="shared" si="4"/>
        <v>28889</v>
      </c>
      <c r="G4" s="10">
        <f t="shared" si="5"/>
        <v>24074</v>
      </c>
      <c r="H4" s="10">
        <f t="shared" si="6"/>
        <v>20062</v>
      </c>
      <c r="I4" s="10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450</v>
      </c>
      <c r="R4" s="2">
        <v>13000000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368.33333333333337</v>
      </c>
      <c r="C5" s="4">
        <f t="shared" si="9"/>
        <v>442.00000000000006</v>
      </c>
      <c r="D5" s="4">
        <f t="shared" si="2"/>
        <v>530.40000000000009</v>
      </c>
      <c r="E5" s="16">
        <f t="shared" si="3"/>
        <v>10000000</v>
      </c>
      <c r="F5" s="15">
        <f t="shared" si="4"/>
        <v>27149</v>
      </c>
      <c r="G5" s="10">
        <f t="shared" si="5"/>
        <v>22624</v>
      </c>
      <c r="H5" s="10">
        <f t="shared" si="6"/>
        <v>18854</v>
      </c>
      <c r="I5" s="10" t="e">
        <f>#REF!</f>
        <v>#REF!</v>
      </c>
      <c r="J5" s="4" t="str">
        <f t="shared" si="7"/>
        <v>marathon max</v>
      </c>
      <c r="O5">
        <v>0</v>
      </c>
      <c r="P5">
        <v>442</v>
      </c>
      <c r="Q5">
        <f t="shared" si="8"/>
        <v>368.33333333333337</v>
      </c>
      <c r="R5" s="2">
        <v>10000000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375</v>
      </c>
      <c r="C6" s="4">
        <f t="shared" si="9"/>
        <v>450</v>
      </c>
      <c r="D6" s="4">
        <f t="shared" si="2"/>
        <v>540</v>
      </c>
      <c r="E6" s="16">
        <f t="shared" si="3"/>
        <v>9500000</v>
      </c>
      <c r="F6" s="15">
        <f t="shared" si="4"/>
        <v>25333</v>
      </c>
      <c r="G6" s="10">
        <f t="shared" si="5"/>
        <v>21111</v>
      </c>
      <c r="H6" s="10">
        <f t="shared" si="6"/>
        <v>17593</v>
      </c>
      <c r="I6" s="10" t="e">
        <f>#REF!</f>
        <v>#REF!</v>
      </c>
      <c r="J6" s="4" t="str">
        <f t="shared" si="7"/>
        <v>marathon max</v>
      </c>
      <c r="O6">
        <v>0</v>
      </c>
      <c r="P6">
        <v>450</v>
      </c>
      <c r="Q6">
        <f t="shared" si="8"/>
        <v>375</v>
      </c>
      <c r="R6" s="2">
        <v>9500000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473</v>
      </c>
      <c r="C7" s="4">
        <f t="shared" si="9"/>
        <v>567.6</v>
      </c>
      <c r="D7" s="4">
        <f t="shared" si="2"/>
        <v>681.12</v>
      </c>
      <c r="E7" s="16">
        <f t="shared" si="3"/>
        <v>14000000</v>
      </c>
      <c r="F7" s="15">
        <f t="shared" si="4"/>
        <v>29598</v>
      </c>
      <c r="G7" s="10">
        <f t="shared" si="5"/>
        <v>24665</v>
      </c>
      <c r="H7" s="10">
        <f t="shared" si="6"/>
        <v>20554</v>
      </c>
      <c r="I7" s="10" t="e">
        <f>#REF!</f>
        <v>#REF!</v>
      </c>
      <c r="J7" s="4" t="str">
        <f t="shared" si="7"/>
        <v>marathon max</v>
      </c>
      <c r="O7">
        <v>0</v>
      </c>
      <c r="P7">
        <f t="shared" si="10"/>
        <v>0</v>
      </c>
      <c r="Q7">
        <v>473</v>
      </c>
      <c r="R7" s="2">
        <v>14000000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473</v>
      </c>
      <c r="C8" s="4">
        <f t="shared" si="9"/>
        <v>567.6</v>
      </c>
      <c r="D8" s="4">
        <f t="shared" si="2"/>
        <v>681.12</v>
      </c>
      <c r="E8" s="16">
        <f t="shared" si="3"/>
        <v>4200000</v>
      </c>
      <c r="F8" s="10">
        <f t="shared" si="4"/>
        <v>8879</v>
      </c>
      <c r="G8" s="10">
        <f t="shared" si="5"/>
        <v>7400</v>
      </c>
      <c r="H8" s="10">
        <f t="shared" si="6"/>
        <v>6166</v>
      </c>
      <c r="I8" s="10" t="e">
        <f>#REF!</f>
        <v>#REF!</v>
      </c>
      <c r="J8" s="4">
        <f t="shared" si="7"/>
        <v>4</v>
      </c>
      <c r="O8">
        <v>0</v>
      </c>
      <c r="P8">
        <f t="shared" si="10"/>
        <v>0</v>
      </c>
      <c r="Q8">
        <v>473</v>
      </c>
      <c r="R8" s="2">
        <v>4200000</v>
      </c>
      <c r="S8" s="8">
        <v>4</v>
      </c>
      <c r="T8" s="8" t="s">
        <v>20</v>
      </c>
    </row>
    <row r="9" spans="1:20" x14ac:dyDescent="0.25">
      <c r="A9" s="4">
        <f t="shared" si="0"/>
        <v>0</v>
      </c>
      <c r="B9" s="4">
        <f t="shared" si="1"/>
        <v>394</v>
      </c>
      <c r="C9" s="4">
        <f t="shared" si="9"/>
        <v>472.79999999999995</v>
      </c>
      <c r="D9" s="4">
        <f t="shared" si="2"/>
        <v>567.3599999999999</v>
      </c>
      <c r="E9" s="16">
        <f t="shared" si="3"/>
        <v>8298000</v>
      </c>
      <c r="F9" s="15">
        <f t="shared" si="4"/>
        <v>21061</v>
      </c>
      <c r="G9" s="10">
        <f t="shared" si="5"/>
        <v>17551</v>
      </c>
      <c r="H9" s="10">
        <f t="shared" si="6"/>
        <v>14626</v>
      </c>
      <c r="I9" s="10" t="e">
        <f>#REF!</f>
        <v>#REF!</v>
      </c>
      <c r="J9" s="4">
        <f t="shared" si="7"/>
        <v>2</v>
      </c>
      <c r="O9">
        <v>0</v>
      </c>
      <c r="P9">
        <f t="shared" si="10"/>
        <v>0</v>
      </c>
      <c r="Q9">
        <v>394</v>
      </c>
      <c r="R9" s="2">
        <f>7800000+468000+30000</f>
        <v>8298000</v>
      </c>
      <c r="S9" s="8">
        <v>2</v>
      </c>
      <c r="T9" s="8" t="s">
        <v>21</v>
      </c>
    </row>
    <row r="10" spans="1:20" x14ac:dyDescent="0.25">
      <c r="A10" s="4">
        <f t="shared" si="0"/>
        <v>0</v>
      </c>
      <c r="B10" s="4">
        <f t="shared" si="1"/>
        <v>407</v>
      </c>
      <c r="C10" s="4">
        <f t="shared" si="9"/>
        <v>488.4</v>
      </c>
      <c r="D10" s="4">
        <f t="shared" si="2"/>
        <v>586.07999999999993</v>
      </c>
      <c r="E10" s="16">
        <f t="shared" si="3"/>
        <v>9040000</v>
      </c>
      <c r="F10" s="15">
        <f t="shared" si="4"/>
        <v>22211</v>
      </c>
      <c r="G10" s="10">
        <f t="shared" si="5"/>
        <v>18509</v>
      </c>
      <c r="H10" s="10">
        <f t="shared" si="6"/>
        <v>15425</v>
      </c>
      <c r="I10" s="10" t="e">
        <f>#REF!</f>
        <v>#REF!</v>
      </c>
      <c r="J10" s="4">
        <f t="shared" si="7"/>
        <v>2</v>
      </c>
      <c r="O10">
        <v>0</v>
      </c>
      <c r="P10">
        <f t="shared" si="10"/>
        <v>0</v>
      </c>
      <c r="Q10">
        <v>407</v>
      </c>
      <c r="R10" s="2">
        <f>8500000+510000+30000</f>
        <v>9040000</v>
      </c>
      <c r="S10" s="8">
        <v>2</v>
      </c>
      <c r="T10" s="8" t="s">
        <v>22</v>
      </c>
    </row>
    <row r="11" spans="1:20" x14ac:dyDescent="0.25">
      <c r="A11" s="4">
        <f t="shared" si="0"/>
        <v>0</v>
      </c>
      <c r="B11" s="4">
        <f t="shared" si="1"/>
        <v>473</v>
      </c>
      <c r="C11" s="4">
        <f t="shared" si="9"/>
        <v>567.6</v>
      </c>
      <c r="D11" s="4">
        <f t="shared" si="2"/>
        <v>681.12</v>
      </c>
      <c r="E11" s="16">
        <f t="shared" si="3"/>
        <v>8100000</v>
      </c>
      <c r="F11" s="10">
        <f t="shared" si="4"/>
        <v>17125</v>
      </c>
      <c r="G11" s="10">
        <f t="shared" si="5"/>
        <v>14271</v>
      </c>
      <c r="H11" s="10">
        <f t="shared" si="6"/>
        <v>11892</v>
      </c>
      <c r="I11" s="10" t="e">
        <f>#REF!</f>
        <v>#REF!</v>
      </c>
      <c r="J11" s="4">
        <f t="shared" si="7"/>
        <v>3</v>
      </c>
      <c r="O11">
        <v>0</v>
      </c>
      <c r="P11">
        <f t="shared" si="10"/>
        <v>0</v>
      </c>
      <c r="Q11">
        <v>473</v>
      </c>
      <c r="R11" s="2">
        <v>8100000</v>
      </c>
      <c r="S11" s="8">
        <v>3</v>
      </c>
      <c r="T11" s="8" t="s">
        <v>23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349</v>
      </c>
    </row>
    <row r="19" spans="7:24" x14ac:dyDescent="0.25">
      <c r="G19" t="s">
        <v>15</v>
      </c>
      <c r="H19">
        <v>419</v>
      </c>
      <c r="I19">
        <f>38.92*10.764</f>
        <v>418.93488000000002</v>
      </c>
      <c r="J19">
        <f>I19/H18</f>
        <v>1.2003864756446991</v>
      </c>
    </row>
    <row r="20" spans="7:24" x14ac:dyDescent="0.25">
      <c r="G20" t="s">
        <v>18</v>
      </c>
      <c r="H20">
        <v>24000</v>
      </c>
    </row>
    <row r="21" spans="7:24" x14ac:dyDescent="0.25">
      <c r="G21" t="s">
        <v>16</v>
      </c>
      <c r="H21">
        <f>H20*H18</f>
        <v>8376000</v>
      </c>
    </row>
    <row r="22" spans="7:24" x14ac:dyDescent="0.25">
      <c r="G22" s="6"/>
      <c r="H22" s="6"/>
    </row>
    <row r="24" spans="7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2024-02-17T09:00:50Z</dcterms:modified>
</cp:coreProperties>
</file>