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4\Feb\Pankaj Vasanta Khalode\"/>
    </mc:Choice>
  </mc:AlternateContent>
  <xr:revisionPtr revIDLastSave="0" documentId="13_ncr:1_{1261266D-7555-426B-81E0-0166626C5AA2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3" i="23" l="1"/>
  <c r="F84" i="23"/>
  <c r="G28" i="4"/>
  <c r="G31" i="4" s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<sst xmlns="http://schemas.openxmlformats.org/spreadsheetml/2006/main" count="130" uniqueCount="88">
  <si>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</si>
  <si>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</si>
  <si>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</si>
  <si>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</si>
  <si>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</si>
  <si>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</si>
  <si>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</si>
  <si>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</si>
  <si>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</si>
  <si>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</si>
  <si>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</si>
  <si>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</si>
  <si>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</si>
  <si>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</si>
  <si>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</si>
  <si>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</si>
  <si>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</si>
  <si>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</si>
  <si>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</si>
  <si>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</si>
  <si>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</si>
  <si>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</si>
  <si>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</si>
  <si>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</si>
  <si>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</si>
  <si>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</si>
  <si>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</si>
  <si>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</si>
  <si>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</si>
  <si>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</si>
  <si>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</si>
  <si>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</si>
  <si>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</si>
  <si>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</si>
  <si>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</si>
  <si>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</si>
  <si>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</si>
  <si>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</si>
  <si>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</si>
  <si>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</si>
  <si>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</si>
  <si>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</si>
  <si>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</si>
  <si>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</si>
  <si>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</si>
  <si>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</si>
  <si>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</si>
  <si>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</si>
  <si>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</si>
  <si>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</si>
  <si>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</si>
  <si>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</si>
  <si>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</si>
  <si>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</si>
  <si>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</si>
  <si>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</si>
  <si>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</si>
  <si>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</si>
  <si>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</si>
  <si>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</si>
  <si>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</si>
  <si>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</si>
  <si>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</si>
  <si>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</si>
  <si>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</si>
  <si>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</si>
  <si>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</si>
  <si>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</si>
  <si>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</si>
  <si>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</si>
  <si>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</si>
  <si>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</si>
  <si>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</si>
  <si>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</si>
  <si>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</si>
  <si>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</si>
  <si>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</si>
  <si>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</si>
  <si>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</si>
  <si>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</si>
  <si>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</si>
  <si>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</si>
  <si>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</si>
  <si>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OC-2011</t>
  </si>
  <si>
    <t>25.05.2022</t>
  </si>
  <si>
    <t>ACA</t>
  </si>
  <si>
    <t>TERRACE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</si>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</sst>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" fillId="5" borderId="0" xfId="0" applyFont="1" applyFill="1"/>
    <xf numFmtId="4" fontId="1" fillId="5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47</xdr:row>
      <xdr:rowOff>115528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2DB4E-45CD-42EA-9F6C-6233EC828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D286B6-F0EF-4AB7-B8AA-642AD3DC2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4AA7BD-5790-40B1-B83F-E2C4B375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392281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45C4B8-AB19-4E67-8E60-DDD3DB551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84281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395839-4AD9-4532-BDE9-0FE6555E1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19" sqref="P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279351.86699999997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308751.86699999997</v>
      </c>
      <c r="D9" s="59" t="s">
        <v>62</v>
      </c>
      <c r="E9" s="60">
        <f>C9/10.764</f>
        <v>28683.748327759196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2011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13</v>
      </c>
      <c r="D13" s="66">
        <f>D12-C13</f>
        <v>87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G12" sqref="G1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14100</v>
      </c>
      <c r="D3" s="22" t="s">
        <v>75</v>
      </c>
      <c r="E3" s="6" t="s">
        <v>85</v>
      </c>
      <c r="F3" s="19"/>
      <c r="G3" s="22"/>
      <c r="H3" s="6"/>
    </row>
    <row r="4" spans="1:8" ht="30" x14ac:dyDescent="0.25">
      <c r="A4" s="21" t="s">
        <v>14</v>
      </c>
      <c r="B4" s="18"/>
      <c r="C4" s="19">
        <v>2500</v>
      </c>
      <c r="D4" s="22"/>
      <c r="F4" s="19"/>
      <c r="G4" s="22"/>
    </row>
    <row r="5" spans="1:8" x14ac:dyDescent="0.25">
      <c r="A5" s="15" t="s">
        <v>15</v>
      </c>
      <c r="B5" s="18"/>
      <c r="C5" s="19">
        <f>C3-C4</f>
        <v>11600</v>
      </c>
      <c r="D5" s="22"/>
      <c r="F5" s="19"/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/>
      <c r="G6" s="22"/>
    </row>
    <row r="7" spans="1:8" x14ac:dyDescent="0.25">
      <c r="A7" s="15" t="s">
        <v>17</v>
      </c>
      <c r="B7" s="23"/>
      <c r="C7" s="24">
        <f>D7-D8</f>
        <v>13</v>
      </c>
      <c r="D7" s="24">
        <v>2024</v>
      </c>
      <c r="F7" s="24"/>
      <c r="G7" s="24"/>
    </row>
    <row r="8" spans="1:8" x14ac:dyDescent="0.25">
      <c r="A8" s="15" t="s">
        <v>18</v>
      </c>
      <c r="B8" s="23"/>
      <c r="C8" s="24">
        <f>C9-C7</f>
        <v>47</v>
      </c>
      <c r="D8" s="24">
        <v>2011</v>
      </c>
      <c r="F8" s="24"/>
      <c r="G8" s="24"/>
    </row>
    <row r="9" spans="1:8" x14ac:dyDescent="0.25">
      <c r="A9" s="15" t="s">
        <v>19</v>
      </c>
      <c r="B9" s="23"/>
      <c r="C9" s="24">
        <v>60</v>
      </c>
      <c r="D9" s="24"/>
      <c r="F9" s="24"/>
      <c r="G9" s="24"/>
    </row>
    <row r="10" spans="1:8" ht="30" x14ac:dyDescent="0.25">
      <c r="A10" s="21" t="s">
        <v>20</v>
      </c>
      <c r="B10" s="23"/>
      <c r="C10" s="24">
        <f>90*C7/C9</f>
        <v>19.5</v>
      </c>
      <c r="D10" s="24"/>
      <c r="F10" s="24"/>
      <c r="G10" s="24"/>
    </row>
    <row r="11" spans="1:8" x14ac:dyDescent="0.25">
      <c r="A11" s="15"/>
      <c r="B11" s="25"/>
      <c r="C11" s="26">
        <f>C10%</f>
        <v>0.19500000000000001</v>
      </c>
      <c r="D11" s="26"/>
      <c r="F11" s="26"/>
      <c r="G11" s="26"/>
    </row>
    <row r="12" spans="1:8" x14ac:dyDescent="0.25">
      <c r="A12" s="15" t="s">
        <v>21</v>
      </c>
      <c r="B12" s="18"/>
      <c r="C12" s="19">
        <f>C6*C11</f>
        <v>487.5</v>
      </c>
      <c r="D12" s="22"/>
      <c r="F12" s="19"/>
      <c r="G12" s="22"/>
    </row>
    <row r="13" spans="1:8" x14ac:dyDescent="0.25">
      <c r="A13" s="15" t="s">
        <v>22</v>
      </c>
      <c r="B13" s="18"/>
      <c r="C13" s="19">
        <f>C6-C12+0.5</f>
        <v>2013</v>
      </c>
      <c r="D13" s="22"/>
      <c r="F13" s="19"/>
      <c r="G13" s="22"/>
    </row>
    <row r="14" spans="1:8" x14ac:dyDescent="0.25">
      <c r="A14" s="15" t="s">
        <v>15</v>
      </c>
      <c r="B14" s="18"/>
      <c r="C14" s="19">
        <f>C5</f>
        <v>11600</v>
      </c>
      <c r="D14" s="22"/>
      <c r="F14" s="19"/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13613</v>
      </c>
      <c r="D16" s="22"/>
      <c r="F16" s="20"/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2" t="str">
        <f>E3</f>
        <v>ACA</v>
      </c>
      <c r="B18" s="7"/>
      <c r="C18" s="29">
        <v>426</v>
      </c>
      <c r="D18" s="24"/>
      <c r="F18" s="29"/>
      <c r="G18" s="24"/>
    </row>
    <row r="19" spans="1:8" x14ac:dyDescent="0.25">
      <c r="A19" s="15" t="s">
        <v>73</v>
      </c>
      <c r="B19" s="6"/>
      <c r="C19" s="30">
        <f>C18*C16</f>
        <v>5799138</v>
      </c>
      <c r="D19" s="31"/>
      <c r="E19" s="66"/>
      <c r="F19" s="30"/>
      <c r="G19" s="31"/>
      <c r="H19" s="66"/>
    </row>
    <row r="20" spans="1:8" x14ac:dyDescent="0.25">
      <c r="A20" s="15" t="s">
        <v>24</v>
      </c>
      <c r="C20" s="32">
        <f>C19*90%</f>
        <v>5219224.2</v>
      </c>
      <c r="D20" s="30"/>
      <c r="F20" s="32"/>
      <c r="G20" s="30"/>
    </row>
    <row r="21" spans="1:8" x14ac:dyDescent="0.25">
      <c r="A21" s="15" t="s">
        <v>25</v>
      </c>
      <c r="C21" s="32">
        <f>C19*80%</f>
        <v>4639310.4000000004</v>
      </c>
      <c r="D21" s="32"/>
      <c r="F21" s="32"/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1065000</v>
      </c>
      <c r="D23" s="35"/>
      <c r="F23" s="35"/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12081.5375</v>
      </c>
      <c r="D25" s="32"/>
      <c r="F25" s="32"/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28" sqref="G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450</v>
      </c>
      <c r="C2" s="4">
        <f t="shared" ref="C2:C16" si="1">B2*1.2</f>
        <v>540</v>
      </c>
      <c r="D2" s="4">
        <f t="shared" ref="D2:D16" si="2">C2*1.2</f>
        <v>648</v>
      </c>
      <c r="E2" s="5">
        <f t="shared" ref="E2:E16" si="3">R2</f>
        <v>6100000</v>
      </c>
      <c r="F2" s="79">
        <f t="shared" ref="F2:F15" si="4">ROUND((E2/B2),0)</f>
        <v>13556</v>
      </c>
      <c r="G2" s="79">
        <f t="shared" ref="G2:G15" si="5">ROUND((E2/C2),0)</f>
        <v>11296</v>
      </c>
      <c r="H2" s="79">
        <f t="shared" ref="H2:H15" si="6">ROUND((E2/D2),0)</f>
        <v>9414</v>
      </c>
      <c r="I2" s="79">
        <f t="shared" ref="I2:I15" si="7">T2</f>
        <v>0</v>
      </c>
      <c r="J2" s="79">
        <f t="shared" ref="J2:J15" si="8">U2</f>
        <v>0</v>
      </c>
      <c r="K2" s="79"/>
      <c r="L2" s="79"/>
      <c r="M2" s="79"/>
      <c r="N2" s="79"/>
      <c r="O2" s="79">
        <v>0</v>
      </c>
      <c r="P2" s="79">
        <f t="shared" ref="P2:P10" si="9">O2/1.2</f>
        <v>0</v>
      </c>
      <c r="Q2" s="79">
        <v>450</v>
      </c>
      <c r="R2" s="80">
        <v>6100000</v>
      </c>
      <c r="S2" s="2"/>
    </row>
    <row r="3" spans="1:19" x14ac:dyDescent="0.25">
      <c r="A3" s="4">
        <v>2</v>
      </c>
      <c r="B3" s="4">
        <f t="shared" si="0"/>
        <v>450</v>
      </c>
      <c r="C3" s="4">
        <f t="shared" si="1"/>
        <v>540</v>
      </c>
      <c r="D3" s="4">
        <f t="shared" si="2"/>
        <v>648</v>
      </c>
      <c r="E3" s="5">
        <f t="shared" si="3"/>
        <v>7500000</v>
      </c>
      <c r="F3" s="73">
        <f t="shared" si="4"/>
        <v>16667</v>
      </c>
      <c r="G3" s="73">
        <f t="shared" si="5"/>
        <v>13889</v>
      </c>
      <c r="H3" s="73">
        <f t="shared" si="6"/>
        <v>11574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450</v>
      </c>
      <c r="R3" s="74">
        <v>7500000</v>
      </c>
      <c r="S3" s="2"/>
    </row>
    <row r="4" spans="1:19" x14ac:dyDescent="0.25">
      <c r="A4" s="4">
        <v>3</v>
      </c>
      <c r="B4" s="4">
        <f t="shared" si="0"/>
        <v>450</v>
      </c>
      <c r="C4" s="4">
        <f t="shared" si="1"/>
        <v>540</v>
      </c>
      <c r="D4" s="4">
        <f t="shared" si="2"/>
        <v>648</v>
      </c>
      <c r="E4" s="5">
        <f t="shared" si="3"/>
        <v>7800000</v>
      </c>
      <c r="F4" s="76">
        <f t="shared" si="4"/>
        <v>17333</v>
      </c>
      <c r="G4" s="76">
        <f t="shared" si="5"/>
        <v>14444</v>
      </c>
      <c r="H4" s="76">
        <f t="shared" si="6"/>
        <v>12037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f t="shared" si="9"/>
        <v>0</v>
      </c>
      <c r="Q4" s="77">
        <v>450</v>
      </c>
      <c r="R4" s="78">
        <v>7800000</v>
      </c>
      <c r="S4" s="2"/>
    </row>
    <row r="5" spans="1:19" x14ac:dyDescent="0.25">
      <c r="A5" s="4">
        <v>4</v>
      </c>
      <c r="B5" s="4">
        <f t="shared" si="0"/>
        <v>380</v>
      </c>
      <c r="C5" s="4">
        <f t="shared" si="1"/>
        <v>456</v>
      </c>
      <c r="D5" s="4">
        <f t="shared" si="2"/>
        <v>547.19999999999993</v>
      </c>
      <c r="E5" s="5">
        <f t="shared" si="3"/>
        <v>6200000</v>
      </c>
      <c r="F5" s="73">
        <f t="shared" si="4"/>
        <v>16316</v>
      </c>
      <c r="G5" s="73">
        <f t="shared" si="5"/>
        <v>13596</v>
      </c>
      <c r="H5" s="73">
        <f t="shared" si="6"/>
        <v>11330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380</v>
      </c>
      <c r="R5" s="74">
        <v>6200000</v>
      </c>
      <c r="S5" s="2"/>
    </row>
    <row r="6" spans="1:19" x14ac:dyDescent="0.25">
      <c r="A6" s="4">
        <v>5</v>
      </c>
      <c r="B6" s="4">
        <f t="shared" si="0"/>
        <v>400</v>
      </c>
      <c r="C6" s="4">
        <f t="shared" si="1"/>
        <v>480</v>
      </c>
      <c r="D6" s="4">
        <f t="shared" si="2"/>
        <v>576</v>
      </c>
      <c r="E6" s="5">
        <f t="shared" si="3"/>
        <v>6000000</v>
      </c>
      <c r="F6" s="73">
        <f t="shared" si="4"/>
        <v>15000</v>
      </c>
      <c r="G6" s="73">
        <f t="shared" si="5"/>
        <v>12500</v>
      </c>
      <c r="H6" s="73">
        <f t="shared" si="6"/>
        <v>10417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400</v>
      </c>
      <c r="R6" s="74">
        <v>6000000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83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53" t="s">
        <v>85</v>
      </c>
      <c r="G26" s="53">
        <v>426</v>
      </c>
    </row>
    <row r="27" spans="1:19" s="10" customFormat="1" x14ac:dyDescent="0.25">
      <c r="F27" s="53" t="s">
        <v>86</v>
      </c>
      <c r="G27" s="53">
        <v>65</v>
      </c>
    </row>
    <row r="28" spans="1:19" s="10" customFormat="1" x14ac:dyDescent="0.25">
      <c r="C28" s="68" t="s">
        <v>74</v>
      </c>
      <c r="D28" s="68" t="s">
        <v>84</v>
      </c>
      <c r="F28" s="53" t="s">
        <v>87</v>
      </c>
      <c r="G28" s="53">
        <f>SUM(G26:G27)</f>
        <v>491</v>
      </c>
    </row>
    <row r="29" spans="1:19" s="10" customFormat="1" x14ac:dyDescent="0.25">
      <c r="C29" s="68" t="s">
        <v>1</v>
      </c>
      <c r="D29" s="68">
        <v>4999000</v>
      </c>
      <c r="F29" s="53" t="s">
        <v>71</v>
      </c>
      <c r="G29" s="53">
        <v>440</v>
      </c>
      <c r="H29" s="10">
        <f>G29/G28</f>
        <v>0.89613034623217924</v>
      </c>
    </row>
    <row r="30" spans="1:19" s="10" customFormat="1" x14ac:dyDescent="0.25">
      <c r="F30" s="53" t="s">
        <v>72</v>
      </c>
      <c r="G30" s="53">
        <v>15000</v>
      </c>
    </row>
    <row r="31" spans="1:19" s="10" customFormat="1" x14ac:dyDescent="0.25">
      <c r="C31" s="71"/>
      <c r="D31" s="71"/>
      <c r="F31" s="71" t="s">
        <v>73</v>
      </c>
      <c r="G31" s="71">
        <f>G28*G30</f>
        <v>7365000</v>
      </c>
      <c r="H31" s="10">
        <f>G31/D29</f>
        <v>1.4732946589317863</v>
      </c>
    </row>
    <row r="32" spans="1:19" s="10" customFormat="1" x14ac:dyDescent="0.25">
      <c r="C32" s="71"/>
      <c r="D32" s="71"/>
      <c r="F32" s="71" t="s">
        <v>24</v>
      </c>
      <c r="G32" s="71">
        <f>G31*90%</f>
        <v>6628500</v>
      </c>
    </row>
    <row r="33" spans="3:7" s="10" customFormat="1" x14ac:dyDescent="0.25">
      <c r="C33" s="71"/>
      <c r="D33" s="71"/>
      <c r="F33" s="71" t="s">
        <v>25</v>
      </c>
      <c r="G33" s="71">
        <f>G31*80%</f>
        <v>5892000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2024-02-17T06:28:59Z</dcterms:modified>
</cp:coreProperties>
</file>