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February - 2024\"/>
    </mc:Choice>
  </mc:AlternateContent>
  <xr:revisionPtr revIDLastSave="0" documentId="13_ncr:1_{0DABDFC8-E452-43B5-A052-DD289751E13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V73" i="4"/>
  <c r="V68" i="4"/>
  <c r="V69" i="4" s="1"/>
  <c r="V67" i="4"/>
  <c r="V64" i="4"/>
  <c r="V70" i="4" s="1"/>
  <c r="V74" i="4" s="1"/>
  <c r="V62" i="4"/>
  <c r="V63" i="4" s="1"/>
  <c r="V43" i="4"/>
  <c r="V77" i="4" l="1"/>
  <c r="V76" i="4"/>
  <c r="V75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1" i="4"/>
  <c r="V42" i="4" s="1"/>
  <c r="V47" i="4" l="1"/>
  <c r="V48" i="4" s="1"/>
  <c r="V49" i="4" s="1"/>
  <c r="V53" i="4" s="1"/>
  <c r="V54" i="4" l="1"/>
  <c r="V56" i="4"/>
  <c r="V55" i="4"/>
</calcChain>
</file>

<file path=xl/sharedStrings.xml><?xml version="1.0" encoding="utf-8"?>
<sst xmlns="http://schemas.openxmlformats.org/spreadsheetml/2006/main" count="52" uniqueCount="32">
  <si>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</si>
  <si>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</si>
  <si>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</si>
  <si>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</si>
  <si>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</si>
  <si>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</si>
  <si>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</si>
  <si>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</si>
  <si>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</si>
  <si>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</si>
  <si>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</si>
  <si>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</si>
  <si>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</si>
  <si>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</si>
  <si>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</si>
  <si>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</si>
  <si>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</si>
  <si>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</si>
  <si>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</si>
  <si>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</si>
  <si>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</si>
  <si>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</si>
  <si>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</si>
  <si>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</si>
  <si>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</si>
  <si>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</si>
  <si>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</si>
  <si>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</si>
  <si>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</si>
  <si>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</si>
  <si>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Carpet -Gala No. 210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</si>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</sst>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43" fontId="8" fillId="0" borderId="0" xfId="1" applyFont="1" applyFill="1" applyBorder="1"/>
    <xf numFmtId="0" fontId="8" fillId="0" borderId="0" xfId="0" applyFont="1" applyFill="1"/>
    <xf numFmtId="10" fontId="8" fillId="0" borderId="0" xfId="0" applyNumberFormat="1" applyFont="1" applyFill="1"/>
    <xf numFmtId="43" fontId="8" fillId="0" borderId="0" xfId="0" applyNumberFormat="1" applyFont="1" applyFill="1"/>
    <xf numFmtId="43" fontId="10" fillId="0" borderId="0" xfId="0" applyNumberFormat="1" applyFont="1" applyFill="1"/>
    <xf numFmtId="0" fontId="11" fillId="0" borderId="1" xfId="1" applyNumberFormat="1" applyFont="1" applyFill="1" applyBorder="1"/>
    <xf numFmtId="0" fontId="12" fillId="0" borderId="1" xfId="0" applyFont="1" applyBorder="1"/>
    <xf numFmtId="0" fontId="13" fillId="0" borderId="0" xfId="0" applyFont="1"/>
    <xf numFmtId="0" fontId="14" fillId="0" borderId="1" xfId="1" applyNumberFormat="1" applyFont="1" applyFill="1" applyBorder="1" applyAlignment="1">
      <alignment wrapText="1"/>
    </xf>
    <xf numFmtId="0" fontId="0" fillId="0" borderId="1" xfId="0" applyBorder="1"/>
    <xf numFmtId="0" fontId="14" fillId="0" borderId="1" xfId="1" applyNumberFormat="1" applyFont="1" applyFill="1" applyBorder="1"/>
    <xf numFmtId="0" fontId="11" fillId="0" borderId="1" xfId="0" applyFont="1" applyBorder="1"/>
    <xf numFmtId="43" fontId="0" fillId="0" borderId="1" xfId="0" applyNumberFormat="1" applyBorder="1"/>
    <xf numFmtId="0" fontId="12" fillId="0" borderId="1" xfId="1" applyNumberFormat="1" applyFont="1" applyBorder="1"/>
    <xf numFmtId="10" fontId="12" fillId="0" borderId="1" xfId="1" applyNumberFormat="1" applyFont="1" applyBorder="1"/>
    <xf numFmtId="43" fontId="12" fillId="0" borderId="1" xfId="0" applyNumberFormat="1" applyFont="1" applyBorder="1"/>
    <xf numFmtId="0" fontId="14" fillId="3" borderId="1" xfId="0" applyFont="1" applyFill="1" applyBorder="1"/>
    <xf numFmtId="43" fontId="2" fillId="3" borderId="1" xfId="0" applyNumberFormat="1" applyFont="1" applyFill="1" applyBorder="1"/>
    <xf numFmtId="164" fontId="13" fillId="0" borderId="0" xfId="0" applyNumberFormat="1" applyFont="1"/>
    <xf numFmtId="43" fontId="15" fillId="3" borderId="1" xfId="0" applyNumberFormat="1" applyFont="1" applyFill="1" applyBorder="1"/>
    <xf numFmtId="43" fontId="16" fillId="3" borderId="1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7" fillId="0" borderId="1" xfId="1" applyNumberFormat="1" applyFont="1" applyFill="1" applyBorder="1"/>
    <xf numFmtId="43" fontId="17" fillId="0" borderId="1" xfId="0" applyNumberFormat="1" applyFont="1" applyBorder="1"/>
    <xf numFmtId="0" fontId="9" fillId="0" borderId="0" xfId="0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209549</xdr:colOff>
      <xdr:row>36</xdr:row>
      <xdr:rowOff>186073</xdr:rowOff>
    </xdr:from>
    <xdr:to>
      <xdr:col>18</xdr:col>
      <xdr:colOff>638174</xdr:colOff>
      <xdr:row>56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0B8FFC-C47D-4C09-826C-14405EAE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299" y="7910848"/>
          <a:ext cx="11020425" cy="4643102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552450</xdr:colOff>
      <xdr:row>31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538B96-A73E-4F14-9447-BD2E28905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0306050" cy="588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209550</xdr:colOff>
      <xdr:row>35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03615B-5E03-4DCF-8A03-B70DD69B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182350" cy="641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B19271-ACB9-4668-847D-81050568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3A9AF-6A4D-4953-BFE7-060554BE5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7"/>
  <sheetViews>
    <sheetView tabSelected="1" topLeftCell="A19" zoomScaleNormal="100" workbookViewId="0">
      <selection activeCell="T11" sqref="T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38" t="s">
        <v>28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180.83519999999999</v>
      </c>
      <c r="C3" s="43">
        <f>B3*1.2</f>
        <v>217.00223999999997</v>
      </c>
      <c r="D3" s="43">
        <f t="shared" ref="D3:D14" si="2">C3*1.2</f>
        <v>260.40268799999996</v>
      </c>
      <c r="E3" s="44">
        <f t="shared" ref="E3:E14" si="3">R3</f>
        <v>2400000</v>
      </c>
      <c r="F3" s="43">
        <f t="shared" ref="F3:F14" si="4">ROUND((E3/B3),0)</f>
        <v>13272</v>
      </c>
      <c r="G3" s="43">
        <f t="shared" ref="G3:G14" si="5">ROUND((E3/C3),0)</f>
        <v>11060</v>
      </c>
      <c r="H3" s="43">
        <f t="shared" ref="H3:H14" si="6">ROUND((E3/D3),0)</f>
        <v>9216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f t="shared" ref="P3:Q14" si="8">O3/1.2</f>
        <v>0</v>
      </c>
      <c r="Q3" s="45">
        <f>16.8*10.764</f>
        <v>180.83519999999999</v>
      </c>
      <c r="R3" s="46">
        <v>2400000</v>
      </c>
    </row>
    <row r="4" spans="1:20" x14ac:dyDescent="0.25">
      <c r="A4" s="4">
        <f t="shared" si="0"/>
        <v>0</v>
      </c>
      <c r="B4" s="4">
        <f t="shared" si="1"/>
        <v>1350</v>
      </c>
      <c r="C4" s="4">
        <f t="shared" ref="C4:C14" si="9">B4*1.2</f>
        <v>1620</v>
      </c>
      <c r="D4" s="4">
        <f t="shared" si="2"/>
        <v>1944</v>
      </c>
      <c r="E4" s="5">
        <f t="shared" si="3"/>
        <v>17500000</v>
      </c>
      <c r="F4" s="9">
        <f t="shared" si="4"/>
        <v>12963</v>
      </c>
      <c r="G4" s="9">
        <f t="shared" si="5"/>
        <v>10802</v>
      </c>
      <c r="H4" s="9">
        <f t="shared" si="6"/>
        <v>9002</v>
      </c>
      <c r="I4" s="4" t="e">
        <f>#REF!</f>
        <v>#REF!</v>
      </c>
      <c r="J4" s="4">
        <f t="shared" si="7"/>
        <v>0</v>
      </c>
      <c r="O4">
        <v>0</v>
      </c>
      <c r="P4">
        <v>1620</v>
      </c>
      <c r="Q4">
        <f t="shared" si="8"/>
        <v>1350</v>
      </c>
      <c r="R4" s="2">
        <v>17500000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38" t="s">
        <v>29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</row>
    <row r="16" spans="1:20" s="45" customFormat="1" ht="14.25" customHeight="1" x14ac:dyDescent="0.25">
      <c r="A16" s="43">
        <f t="shared" ref="A16:A32" si="32">N16</f>
        <v>0</v>
      </c>
      <c r="B16" s="43">
        <f t="shared" ref="B16:B32" si="33">Q16</f>
        <v>525</v>
      </c>
      <c r="C16" s="43">
        <f>B16*1.2</f>
        <v>630</v>
      </c>
      <c r="D16" s="43">
        <f t="shared" ref="D16:D32" si="34">C16*1.2</f>
        <v>756</v>
      </c>
      <c r="E16" s="44">
        <f t="shared" ref="E16:E32" si="35">R16</f>
        <v>12000000</v>
      </c>
      <c r="F16" s="43">
        <f t="shared" ref="F16:F32" si="36">ROUND((E16/B16),0)</f>
        <v>22857</v>
      </c>
      <c r="G16" s="43">
        <f t="shared" ref="G16:G32" si="37">ROUND((E16/C16),0)</f>
        <v>19048</v>
      </c>
      <c r="H16" s="43">
        <f t="shared" ref="H16:H32" si="38">ROUND((E16/D16),0)</f>
        <v>15873</v>
      </c>
      <c r="I16" s="43" t="e">
        <f>#REF!</f>
        <v>#REF!</v>
      </c>
      <c r="J16" s="43">
        <f t="shared" ref="J16:J32" si="39">S16</f>
        <v>0</v>
      </c>
      <c r="O16" s="45">
        <v>0</v>
      </c>
      <c r="P16" s="45">
        <f t="shared" ref="P16:Q32" si="40">O16/1.2</f>
        <v>0</v>
      </c>
      <c r="Q16" s="45">
        <v>525</v>
      </c>
      <c r="R16" s="46">
        <v>12000000</v>
      </c>
    </row>
    <row r="17" spans="1:18" s="45" customFormat="1" ht="14.25" customHeight="1" x14ac:dyDescent="0.25">
      <c r="A17" s="43">
        <f t="shared" si="32"/>
        <v>0</v>
      </c>
      <c r="B17" s="43">
        <f t="shared" si="33"/>
        <v>430</v>
      </c>
      <c r="C17" s="43">
        <f t="shared" ref="C17:C32" si="41">B17*1.2</f>
        <v>516</v>
      </c>
      <c r="D17" s="43">
        <f t="shared" si="34"/>
        <v>619.19999999999993</v>
      </c>
      <c r="E17" s="44">
        <f t="shared" si="35"/>
        <v>8500000</v>
      </c>
      <c r="F17" s="43">
        <f t="shared" si="36"/>
        <v>19767</v>
      </c>
      <c r="G17" s="43">
        <f t="shared" si="37"/>
        <v>16473</v>
      </c>
      <c r="H17" s="43">
        <f t="shared" si="38"/>
        <v>13727</v>
      </c>
      <c r="I17" s="43" t="e">
        <f>#REF!</f>
        <v>#REF!</v>
      </c>
      <c r="J17" s="43">
        <f t="shared" si="39"/>
        <v>0</v>
      </c>
      <c r="O17" s="45">
        <v>0</v>
      </c>
      <c r="P17" s="45">
        <f t="shared" si="40"/>
        <v>0</v>
      </c>
      <c r="Q17" s="45">
        <v>430</v>
      </c>
      <c r="R17" s="46">
        <v>8500000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22" t="s">
        <v>14</v>
      </c>
      <c r="V38" s="23"/>
      <c r="W38" s="24"/>
      <c r="X38" s="17"/>
      <c r="Y38" s="7"/>
    </row>
    <row r="39" spans="1:25" ht="38.25" customHeight="1" x14ac:dyDescent="0.3">
      <c r="S39" s="10"/>
      <c r="T39" s="10"/>
      <c r="U39" s="22" t="s">
        <v>15</v>
      </c>
      <c r="V39" s="23">
        <v>2024</v>
      </c>
      <c r="W39" s="24"/>
      <c r="X39" s="17"/>
      <c r="Y39" s="7"/>
    </row>
    <row r="40" spans="1:25" ht="16.5" x14ac:dyDescent="0.3">
      <c r="S40" s="10"/>
      <c r="T40" s="10"/>
      <c r="U40" s="25" t="s">
        <v>16</v>
      </c>
      <c r="V40" s="26">
        <v>2007</v>
      </c>
      <c r="W40" s="24" t="s">
        <v>31</v>
      </c>
      <c r="X40" s="17"/>
      <c r="Y40" s="7"/>
    </row>
    <row r="41" spans="1:25" ht="16.5" x14ac:dyDescent="0.3">
      <c r="G41" s="6"/>
      <c r="H41" s="6"/>
      <c r="S41" s="10"/>
      <c r="T41" s="10"/>
      <c r="U41" s="27" t="s">
        <v>17</v>
      </c>
      <c r="V41" s="26">
        <f>V39-V40</f>
        <v>17</v>
      </c>
      <c r="W41" s="24"/>
      <c r="X41" s="17"/>
      <c r="Y41" s="7"/>
    </row>
    <row r="42" spans="1:25" ht="16.5" x14ac:dyDescent="0.3">
      <c r="S42" s="10"/>
      <c r="T42" s="10"/>
      <c r="U42" s="28"/>
      <c r="V42" s="26">
        <f>V41-60</f>
        <v>-43</v>
      </c>
      <c r="W42" s="24"/>
      <c r="X42" s="18"/>
      <c r="Y42" s="7"/>
    </row>
    <row r="43" spans="1:25" ht="16.5" x14ac:dyDescent="0.3">
      <c r="S43" s="10"/>
      <c r="T43" s="10"/>
      <c r="U43" s="28" t="s">
        <v>18</v>
      </c>
      <c r="V43" s="29">
        <f>658*2500</f>
        <v>1645000</v>
      </c>
      <c r="W43" s="24"/>
      <c r="X43" s="18"/>
      <c r="Y43" s="7"/>
    </row>
    <row r="44" spans="1:25" ht="16.5" x14ac:dyDescent="0.3">
      <c r="S44" s="10"/>
      <c r="T44" s="10"/>
      <c r="U44" s="28" t="s">
        <v>19</v>
      </c>
      <c r="V44" s="26"/>
      <c r="W44" s="24"/>
      <c r="X44" s="18"/>
      <c r="Y44" s="7"/>
    </row>
    <row r="45" spans="1:25" ht="39" customHeight="1" x14ac:dyDescent="0.3">
      <c r="P45" s="39"/>
      <c r="Q45" s="39"/>
      <c r="R45" s="39"/>
      <c r="S45" s="39"/>
      <c r="U45" s="28"/>
      <c r="V45" s="26"/>
      <c r="W45" s="24"/>
      <c r="X45" s="18"/>
      <c r="Y45" s="7"/>
    </row>
    <row r="46" spans="1:25" ht="16.5" x14ac:dyDescent="0.3">
      <c r="U46" s="28" t="s">
        <v>20</v>
      </c>
      <c r="V46" s="30">
        <f>100-10</f>
        <v>90</v>
      </c>
      <c r="W46" s="24"/>
      <c r="X46" s="19"/>
      <c r="Y46" s="7"/>
    </row>
    <row r="47" spans="1:25" ht="16.5" x14ac:dyDescent="0.3">
      <c r="P47" s="14"/>
      <c r="Q47" s="14"/>
      <c r="R47" s="14"/>
      <c r="S47" s="14"/>
      <c r="T47" s="12"/>
      <c r="U47" s="22" t="s">
        <v>21</v>
      </c>
      <c r="V47" s="26">
        <f>V46*30/60</f>
        <v>45</v>
      </c>
      <c r="W47" s="24"/>
      <c r="X47" s="17"/>
      <c r="Y47" s="7"/>
    </row>
    <row r="48" spans="1:25" ht="16.5" x14ac:dyDescent="0.3">
      <c r="R48" s="15"/>
      <c r="S48" s="15"/>
      <c r="U48" s="22"/>
      <c r="V48" s="31">
        <f>V47%</f>
        <v>0.45</v>
      </c>
      <c r="W48" s="24"/>
      <c r="X48" s="17"/>
      <c r="Y48" s="7"/>
    </row>
    <row r="49" spans="16:25" ht="16.5" x14ac:dyDescent="0.3">
      <c r="R49" s="6"/>
      <c r="S49" s="16"/>
      <c r="U49" s="22" t="s">
        <v>22</v>
      </c>
      <c r="V49" s="32">
        <f>ROUND((V43*V48),0)</f>
        <v>740250</v>
      </c>
      <c r="W49" s="24"/>
      <c r="X49" s="17"/>
      <c r="Y49" s="7"/>
    </row>
    <row r="50" spans="16:25" ht="16.5" x14ac:dyDescent="0.3">
      <c r="R50" s="6"/>
      <c r="S50" s="16"/>
      <c r="U50" s="40" t="s">
        <v>30</v>
      </c>
      <c r="V50" s="41">
        <v>548</v>
      </c>
      <c r="W50" s="24"/>
      <c r="X50" s="17"/>
      <c r="Y50" s="7"/>
    </row>
    <row r="51" spans="16:25" ht="16.5" x14ac:dyDescent="0.3">
      <c r="R51" s="6"/>
      <c r="S51" s="16"/>
      <c r="U51" s="28" t="s">
        <v>13</v>
      </c>
      <c r="V51" s="26">
        <v>20000</v>
      </c>
      <c r="W51" s="24"/>
      <c r="X51" s="17"/>
      <c r="Y51" s="7"/>
    </row>
    <row r="52" spans="16:25" ht="16.5" x14ac:dyDescent="0.3">
      <c r="S52" s="10"/>
      <c r="T52" s="10"/>
      <c r="U52" s="28" t="s">
        <v>23</v>
      </c>
      <c r="V52" s="29">
        <f>V51*V50</f>
        <v>10960000</v>
      </c>
      <c r="W52" s="24"/>
      <c r="X52" s="18"/>
      <c r="Y52" s="7"/>
    </row>
    <row r="53" spans="16:25" ht="16.5" x14ac:dyDescent="0.3">
      <c r="S53" s="10"/>
      <c r="T53" s="10"/>
      <c r="U53" s="33" t="s">
        <v>24</v>
      </c>
      <c r="V53" s="34">
        <f>V52-V49</f>
        <v>10219750</v>
      </c>
      <c r="W53" s="35"/>
      <c r="X53" s="18"/>
      <c r="Y53" s="7"/>
    </row>
    <row r="54" spans="16:25" ht="16.5" x14ac:dyDescent="0.3">
      <c r="P54" s="13"/>
      <c r="S54" s="10"/>
      <c r="T54" s="11"/>
      <c r="U54" s="33" t="s">
        <v>25</v>
      </c>
      <c r="V54" s="34">
        <f>V53*0.9</f>
        <v>9197775</v>
      </c>
      <c r="W54" s="24"/>
      <c r="X54" s="42"/>
      <c r="Y54" s="7"/>
    </row>
    <row r="55" spans="16:25" ht="16.5" x14ac:dyDescent="0.3">
      <c r="S55" s="11"/>
      <c r="T55" s="10"/>
      <c r="U55" s="33" t="s">
        <v>26</v>
      </c>
      <c r="V55" s="36">
        <f>V53*0.8</f>
        <v>8175800</v>
      </c>
      <c r="W55" s="24"/>
      <c r="X55" s="20"/>
      <c r="Y55" s="7"/>
    </row>
    <row r="56" spans="16:25" ht="16.5" x14ac:dyDescent="0.3">
      <c r="S56" s="10"/>
      <c r="T56" s="10"/>
      <c r="U56" s="33" t="s">
        <v>27</v>
      </c>
      <c r="V56" s="37">
        <f>V53*0.025/12</f>
        <v>21291.145833333332</v>
      </c>
      <c r="W56" s="24"/>
      <c r="X56" s="21"/>
      <c r="Y56" s="7"/>
    </row>
    <row r="59" spans="16:25" ht="16.5" x14ac:dyDescent="0.3">
      <c r="U59" s="22" t="s">
        <v>14</v>
      </c>
      <c r="V59" s="23"/>
      <c r="W59" s="24"/>
    </row>
    <row r="60" spans="16:25" ht="16.5" x14ac:dyDescent="0.3">
      <c r="U60" s="22" t="s">
        <v>15</v>
      </c>
      <c r="V60" s="23">
        <v>2024</v>
      </c>
      <c r="W60" s="24"/>
    </row>
    <row r="61" spans="16:25" ht="16.5" x14ac:dyDescent="0.3">
      <c r="U61" s="25" t="s">
        <v>16</v>
      </c>
      <c r="V61" s="26">
        <v>2007</v>
      </c>
      <c r="W61" s="24" t="s">
        <v>31</v>
      </c>
    </row>
    <row r="62" spans="16:25" ht="16.5" x14ac:dyDescent="0.3">
      <c r="U62" s="27" t="s">
        <v>17</v>
      </c>
      <c r="V62" s="26">
        <f>V60-V61</f>
        <v>17</v>
      </c>
      <c r="W62" s="24"/>
    </row>
    <row r="63" spans="16:25" ht="16.5" x14ac:dyDescent="0.3">
      <c r="U63" s="28"/>
      <c r="V63" s="26">
        <f>V62-60</f>
        <v>-43</v>
      </c>
      <c r="W63" s="24"/>
    </row>
    <row r="64" spans="16:25" ht="16.5" x14ac:dyDescent="0.3">
      <c r="U64" s="28" t="s">
        <v>18</v>
      </c>
      <c r="V64" s="29">
        <f>658*2500</f>
        <v>1645000</v>
      </c>
      <c r="W64" s="24"/>
    </row>
    <row r="65" spans="21:23" ht="16.5" x14ac:dyDescent="0.3">
      <c r="U65" s="28" t="s">
        <v>19</v>
      </c>
      <c r="V65" s="26"/>
      <c r="W65" s="24"/>
    </row>
    <row r="66" spans="21:23" ht="16.5" x14ac:dyDescent="0.3">
      <c r="U66" s="28"/>
      <c r="V66" s="26"/>
      <c r="W66" s="24"/>
    </row>
    <row r="67" spans="21:23" ht="16.5" x14ac:dyDescent="0.3">
      <c r="U67" s="28" t="s">
        <v>20</v>
      </c>
      <c r="V67" s="30">
        <f>100-10</f>
        <v>90</v>
      </c>
      <c r="W67" s="24"/>
    </row>
    <row r="68" spans="21:23" ht="16.5" x14ac:dyDescent="0.3">
      <c r="U68" s="22" t="s">
        <v>21</v>
      </c>
      <c r="V68" s="26">
        <f>V67*30/60</f>
        <v>45</v>
      </c>
      <c r="W68" s="24"/>
    </row>
    <row r="69" spans="21:23" ht="16.5" x14ac:dyDescent="0.3">
      <c r="U69" s="22"/>
      <c r="V69" s="31">
        <f>V68%</f>
        <v>0.45</v>
      </c>
      <c r="W69" s="24"/>
    </row>
    <row r="70" spans="21:23" ht="16.5" x14ac:dyDescent="0.3">
      <c r="U70" s="22" t="s">
        <v>22</v>
      </c>
      <c r="V70" s="32">
        <f>ROUND((V64*V69),0)</f>
        <v>740250</v>
      </c>
      <c r="W70" s="24"/>
    </row>
    <row r="71" spans="21:23" ht="16.5" x14ac:dyDescent="0.3">
      <c r="U71" s="40" t="s">
        <v>30</v>
      </c>
      <c r="V71" s="41">
        <v>548</v>
      </c>
      <c r="W71" s="24"/>
    </row>
    <row r="72" spans="21:23" ht="16.5" x14ac:dyDescent="0.3">
      <c r="U72" s="28" t="s">
        <v>13</v>
      </c>
      <c r="V72" s="26">
        <v>20000</v>
      </c>
      <c r="W72" s="24"/>
    </row>
    <row r="73" spans="21:23" ht="16.5" x14ac:dyDescent="0.3">
      <c r="U73" s="28" t="s">
        <v>23</v>
      </c>
      <c r="V73" s="29">
        <f>V72*V71</f>
        <v>10960000</v>
      </c>
      <c r="W73" s="24"/>
    </row>
    <row r="74" spans="21:23" ht="16.5" x14ac:dyDescent="0.3">
      <c r="U74" s="33" t="s">
        <v>24</v>
      </c>
      <c r="V74" s="34">
        <f>V73-V70</f>
        <v>10219750</v>
      </c>
      <c r="W74" s="35"/>
    </row>
    <row r="75" spans="21:23" ht="16.5" x14ac:dyDescent="0.3">
      <c r="U75" s="33" t="s">
        <v>25</v>
      </c>
      <c r="V75" s="34">
        <f>V74*0.9</f>
        <v>9197775</v>
      </c>
      <c r="W75" s="24"/>
    </row>
    <row r="76" spans="21:23" ht="16.5" x14ac:dyDescent="0.3">
      <c r="U76" s="33" t="s">
        <v>26</v>
      </c>
      <c r="V76" s="36">
        <f>V74*0.8</f>
        <v>8175800</v>
      </c>
      <c r="W76" s="24"/>
    </row>
    <row r="77" spans="21:23" ht="16.5" x14ac:dyDescent="0.3">
      <c r="U77" s="33" t="s">
        <v>27</v>
      </c>
      <c r="V77" s="37">
        <f>V74*0.025/12</f>
        <v>21291.145833333332</v>
      </c>
      <c r="W77" s="24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2024-02-15T07:02:03Z</dcterms:modified>
</cp:coreProperties>
</file>