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/>
  <mc:AlternateContent xmlns:mc="http://schemas.openxmlformats.org/markup-compatibility/2006">
    <mc:Choice Requires="x15">
      <x15ac:absPath xmlns:x15ac="http://schemas.microsoft.com/office/spreadsheetml/2010/11/ac" url="F:\Work from home - Vastukala\15.02.2024\Manoj O V\"/>
    </mc:Choice>
  </mc:AlternateContent>
  <xr:revisionPtr revIDLastSave="0" documentId="13_ncr:1_{AFE3A01D-894C-4F84-8E04-15094121299F}" xr6:coauthVersionLast="36" xr6:coauthVersionMax="36" xr10:uidLastSave="{00000000-0000-0000-0000-000000000000}"/>
  <bookViews>
    <workbookView xWindow="-120" yWindow="-120" windowWidth="20730" windowHeight="1176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C12" i="25" l="1"/>
  <c r="C13" i="25" s="1"/>
  <c r="D13" i="25" s="1"/>
  <c r="C20" i="25"/>
  <c r="C17" i="25"/>
  <c r="E17" i="25" s="1"/>
  <c r="C16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Q6" i="4" s="1"/>
  <c r="B6" i="4" s="1"/>
  <c r="C6" i="4" s="1"/>
  <c r="D6" i="4" s="1"/>
  <c r="J6" i="4"/>
  <c r="I6" i="4"/>
  <c r="E6" i="4"/>
  <c r="P5" i="4"/>
  <c r="Q5" i="4" s="1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Q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1" i="4"/>
  <c r="G33" i="4" s="1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<sst xmlns="http://schemas.openxmlformats.org/spreadsheetml/2006/main" count="126" uniqueCount="85">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</sst>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373143</xdr:colOff>
      <xdr:row>29</xdr:row>
      <xdr:rowOff>134140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8BDD8B-C957-4C31-8004-E924C474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55543" cy="5658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29</xdr:row>
      <xdr:rowOff>172245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06F41-791D-4AD9-B766-323BE95D5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56967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268269</xdr:colOff>
      <xdr:row>27</xdr:row>
      <xdr:rowOff>105508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43046-0D6F-46D7-B721-02BC738B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1069" cy="5249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C12" sqref="C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79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80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81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82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83</v>
      </c>
      <c r="C8" s="53">
        <f>C7*D13%</f>
        <v>221554.92899999997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84</v>
      </c>
      <c r="C9" s="58">
        <f>C6+C8</f>
        <v>250954.92899999997</v>
      </c>
      <c r="D9" s="59" t="s">
        <v>62</v>
      </c>
      <c r="E9" s="60">
        <f>C9/10.764</f>
        <v>23314.28177257525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1993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31</v>
      </c>
      <c r="D13" s="66">
        <f>D12-C13</f>
        <v>69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5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2">
        <f t="shared" si="6"/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>
        <f t="shared" si="6"/>
        <v>0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opLeftCell="A4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23000</v>
      </c>
      <c r="D3" s="20" t="s">
        <v>77</v>
      </c>
      <c r="E3" t="s">
        <v>76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20300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30</v>
      </c>
      <c r="D7" s="24">
        <v>2023</v>
      </c>
    </row>
    <row r="8" spans="1:5" x14ac:dyDescent="0.25">
      <c r="A8" s="15" t="s">
        <v>18</v>
      </c>
      <c r="B8" s="23"/>
      <c r="C8" s="24">
        <f>C9-C7</f>
        <v>30</v>
      </c>
      <c r="D8" s="24">
        <v>1993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45</v>
      </c>
      <c r="D10" s="24"/>
    </row>
    <row r="11" spans="1:5" x14ac:dyDescent="0.25">
      <c r="A11" s="15"/>
      <c r="B11" s="25"/>
      <c r="C11" s="26">
        <f>C10%</f>
        <v>0.45</v>
      </c>
      <c r="D11" s="26"/>
    </row>
    <row r="12" spans="1:5" x14ac:dyDescent="0.25">
      <c r="A12" s="15" t="s">
        <v>21</v>
      </c>
      <c r="B12" s="18"/>
      <c r="C12" s="19">
        <f>C6*C11</f>
        <v>1215</v>
      </c>
      <c r="D12" s="22"/>
    </row>
    <row r="13" spans="1:5" x14ac:dyDescent="0.25">
      <c r="A13" s="15" t="s">
        <v>22</v>
      </c>
      <c r="B13" s="18"/>
      <c r="C13" s="19">
        <f>C6-C12</f>
        <v>1485</v>
      </c>
      <c r="D13" s="22"/>
    </row>
    <row r="14" spans="1:5" x14ac:dyDescent="0.25">
      <c r="A14" s="15" t="s">
        <v>15</v>
      </c>
      <c r="B14" s="18"/>
      <c r="C14" s="19">
        <f>C5</f>
        <v>20300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21785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BUA</v>
      </c>
      <c r="B18" s="7"/>
      <c r="C18" s="29">
        <v>276</v>
      </c>
      <c r="D18" s="24"/>
    </row>
    <row r="19" spans="1:4" x14ac:dyDescent="0.25">
      <c r="A19" s="70" t="s">
        <v>74</v>
      </c>
      <c r="B19" s="6"/>
      <c r="C19" s="30">
        <f>C18*C16</f>
        <v>6012660</v>
      </c>
      <c r="D19" s="31"/>
    </row>
    <row r="20" spans="1:4" x14ac:dyDescent="0.25">
      <c r="A20" s="70" t="s">
        <v>24</v>
      </c>
      <c r="B20" s="6"/>
      <c r="C20" s="30">
        <f>C19*90%</f>
        <v>5411394</v>
      </c>
      <c r="D20" s="30"/>
    </row>
    <row r="21" spans="1:4" x14ac:dyDescent="0.25">
      <c r="A21" s="70" t="s">
        <v>25</v>
      </c>
      <c r="B21" s="6"/>
      <c r="C21" s="30">
        <f>C19*80%</f>
        <v>4810128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745200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12526.375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tabSelected="1" workbookViewId="0">
      <selection activeCell="G2" sqref="G2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287.5</v>
      </c>
      <c r="C2" s="4">
        <f t="shared" ref="C2:C15" si="1">B2*1.2</f>
        <v>345</v>
      </c>
      <c r="D2" s="4">
        <f t="shared" ref="D2:D15" si="2">C2*1.2</f>
        <v>414</v>
      </c>
      <c r="E2" s="5">
        <f t="shared" ref="E2:E15" si="3">R2</f>
        <v>8000000</v>
      </c>
      <c r="F2" s="4">
        <f t="shared" ref="F2:F15" si="4">ROUND((E2/B2),0)</f>
        <v>27826</v>
      </c>
      <c r="G2" s="73">
        <f t="shared" ref="G2:G15" si="5">ROUND((E2/C2),0)</f>
        <v>23188</v>
      </c>
      <c r="H2" s="73">
        <f t="shared" ref="H2:H15" si="6">ROUND((E2/D2),0)</f>
        <v>19324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v>345</v>
      </c>
      <c r="Q2" s="7">
        <f t="shared" ref="Q2:Q15" si="9">P2/1.2</f>
        <v>287.5</v>
      </c>
      <c r="R2" s="74">
        <v>8000000</v>
      </c>
      <c r="S2" s="2"/>
    </row>
    <row r="3" spans="1:19" x14ac:dyDescent="0.25">
      <c r="A3" s="4">
        <v>2</v>
      </c>
      <c r="B3" s="4">
        <f t="shared" si="0"/>
        <v>250</v>
      </c>
      <c r="C3" s="4">
        <f t="shared" si="1"/>
        <v>300</v>
      </c>
      <c r="D3" s="4">
        <f t="shared" si="2"/>
        <v>360</v>
      </c>
      <c r="E3" s="5">
        <f t="shared" si="3"/>
        <v>6100000</v>
      </c>
      <c r="F3" s="4">
        <f t="shared" si="4"/>
        <v>24400</v>
      </c>
      <c r="G3" s="73">
        <f t="shared" si="5"/>
        <v>20333</v>
      </c>
      <c r="H3" s="73">
        <f t="shared" si="6"/>
        <v>16944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300</v>
      </c>
      <c r="Q3" s="7">
        <f t="shared" si="9"/>
        <v>250</v>
      </c>
      <c r="R3" s="74">
        <v>6100000</v>
      </c>
      <c r="S3" s="2"/>
    </row>
    <row r="4" spans="1:19" x14ac:dyDescent="0.25">
      <c r="A4" s="4">
        <v>3</v>
      </c>
      <c r="B4" s="4">
        <f t="shared" si="0"/>
        <v>435</v>
      </c>
      <c r="C4" s="4">
        <f t="shared" si="1"/>
        <v>522</v>
      </c>
      <c r="D4" s="4">
        <f t="shared" si="2"/>
        <v>626.4</v>
      </c>
      <c r="E4" s="5">
        <f t="shared" si="3"/>
        <v>10500000</v>
      </c>
      <c r="F4" s="4">
        <f t="shared" si="4"/>
        <v>24138</v>
      </c>
      <c r="G4" s="73">
        <f t="shared" si="5"/>
        <v>20115</v>
      </c>
      <c r="H4" s="73">
        <f t="shared" si="6"/>
        <v>16762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ref="P3:P15" si="10">O4/1.2</f>
        <v>0</v>
      </c>
      <c r="Q4" s="7">
        <v>435</v>
      </c>
      <c r="R4" s="74">
        <v>10500000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/>
    <row r="24" spans="1:19" s="10" customFormat="1" x14ac:dyDescent="0.25"/>
    <row r="25" spans="1:19" s="10" customFormat="1" x14ac:dyDescent="0.25"/>
    <row r="26" spans="1:19" s="10" customFormat="1" x14ac:dyDescent="0.25"/>
    <row r="27" spans="1:19" s="10" customFormat="1" x14ac:dyDescent="0.25"/>
    <row r="28" spans="1:19" s="10" customFormat="1" x14ac:dyDescent="0.25">
      <c r="C28" s="68" t="s">
        <v>75</v>
      </c>
      <c r="D28" s="68"/>
      <c r="F28" s="53" t="s">
        <v>71</v>
      </c>
      <c r="G28" s="53">
        <v>272</v>
      </c>
      <c r="I28" s="65"/>
      <c r="J28" s="65"/>
    </row>
    <row r="29" spans="1:19" s="10" customFormat="1" x14ac:dyDescent="0.25">
      <c r="C29" s="68" t="s">
        <v>1</v>
      </c>
      <c r="D29" s="68"/>
      <c r="F29" s="53" t="s">
        <v>72</v>
      </c>
      <c r="G29" s="53">
        <v>276</v>
      </c>
      <c r="H29" s="10">
        <f>G29/G28</f>
        <v>1.0147058823529411</v>
      </c>
      <c r="I29" s="65"/>
      <c r="J29" s="65"/>
    </row>
    <row r="30" spans="1:19" s="10" customFormat="1" x14ac:dyDescent="0.25">
      <c r="F30" s="53" t="s">
        <v>73</v>
      </c>
      <c r="G30" s="53"/>
      <c r="I30" s="65"/>
      <c r="J30" s="65"/>
    </row>
    <row r="31" spans="1:19" s="10" customFormat="1" x14ac:dyDescent="0.25">
      <c r="C31" s="69"/>
      <c r="D31" s="69"/>
      <c r="F31" s="69" t="s">
        <v>74</v>
      </c>
      <c r="G31" s="69">
        <f>G29*G30</f>
        <v>0</v>
      </c>
      <c r="H31" s="10" t="e">
        <f>G31/D29</f>
        <v>#DIV/0!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>
      <selection activeCell="J17" sqref="J17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>
      <selection activeCell="J39" sqref="J3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2024-02-15T12:29:27Z</dcterms:modified>
</cp:coreProperties>
</file>