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Atharv Aaradhyam - Vile Parle\"/>
    </mc:Choice>
  </mc:AlternateContent>
  <xr:revisionPtr revIDLastSave="0" documentId="13_ncr:1_{212AB705-8D8F-4CC4-B6CB-932B42D097F8}" xr6:coauthVersionLast="47" xr6:coauthVersionMax="47" xr10:uidLastSave="{00000000-0000-0000-0000-000000000000}"/>
  <bookViews>
    <workbookView xWindow="-120" yWindow="-120" windowWidth="29040" windowHeight="15720" tabRatio="451" firstSheet="8" activeTab="9" xr2:uid="{00000000-000D-0000-FFFF-FFFF00000000}"/>
  </bookViews>
  <sheets>
    <sheet name="Tower - 1" sheetId="8" r:id="rId1"/>
    <sheet name="Tower - 1 (Sale)" sheetId="111" r:id="rId2"/>
    <sheet name="Tower - 1 (Rehab)" sheetId="112" r:id="rId3"/>
    <sheet name="Tower - 2" sheetId="106" r:id="rId4"/>
    <sheet name="Tower - 2 (Sale)" sheetId="113" r:id="rId5"/>
    <sheet name="Tower - 2 (Rehab)" sheetId="114" r:id="rId6"/>
    <sheet name="Tower - 3" sheetId="108" r:id="rId7"/>
    <sheet name="Tower - 3 (Sale)" sheetId="115" r:id="rId8"/>
    <sheet name="Tower - 3 (Rehab)" sheetId="116" r:id="rId9"/>
    <sheet name="Tower - 4" sheetId="109" r:id="rId10"/>
    <sheet name="Tower - 4 (Sale)" sheetId="117" r:id="rId11"/>
    <sheet name="Tower - 4 (Rehab)" sheetId="118" r:id="rId12"/>
    <sheet name="Tower - 5" sheetId="110" r:id="rId13"/>
    <sheet name="Tower - 5 (Sale)" sheetId="119" r:id="rId14"/>
    <sheet name="Tower - 5 (Rehab)" sheetId="120" r:id="rId15"/>
    <sheet name="Total" sheetId="68" r:id="rId16"/>
    <sheet name="RERA" sheetId="73" r:id="rId17"/>
    <sheet name="Typical Floor" sheetId="92" r:id="rId18"/>
    <sheet name="IGR &amp; Rates" sheetId="93" r:id="rId19"/>
    <sheet name="Sheet1" sheetId="107" r:id="rId20"/>
  </sheets>
  <definedNames>
    <definedName name="_xlnm._FilterDatabase" localSheetId="0" hidden="1">'Tower - 1'!$L$1:$L$39</definedName>
    <definedName name="_xlnm._FilterDatabase" localSheetId="2" hidden="1">'Tower - 1 (Rehab)'!$L$1:$L$7</definedName>
    <definedName name="_xlnm._FilterDatabase" localSheetId="1" hidden="1">'Tower - 1 (Sale)'!$D$2:$D$34</definedName>
    <definedName name="_xlnm._FilterDatabase" localSheetId="3" hidden="1">'Tower - 2'!$M$1:$M$48</definedName>
    <definedName name="_xlnm._FilterDatabase" localSheetId="5" hidden="1">'Tower - 2 (Rehab)'!$E$2:$E$26</definedName>
    <definedName name="_xlnm._FilterDatabase" localSheetId="4" hidden="1">'Tower - 2 (Sale)'!$E$2:$E$24</definedName>
    <definedName name="_xlnm._FilterDatabase" localSheetId="6" hidden="1">'Tower - 3'!$M$1:$M$49</definedName>
    <definedName name="_xlnm._FilterDatabase" localSheetId="8" hidden="1">'Tower - 3 (Rehab)'!$E$2:$E$22</definedName>
    <definedName name="_xlnm._FilterDatabase" localSheetId="7" hidden="1">'Tower - 3 (Sale)'!$E$2:$E$29</definedName>
    <definedName name="_xlnm._FilterDatabase" localSheetId="9" hidden="1">'Tower - 4'!$M$1:$M$48</definedName>
    <definedName name="_xlnm._FilterDatabase" localSheetId="11" hidden="1">'Tower - 4 (Rehab)'!$E$2:$E$23</definedName>
    <definedName name="_xlnm._FilterDatabase" localSheetId="10" hidden="1">'Tower - 4 (Sale)'!$E$2:$E$27</definedName>
    <definedName name="_xlnm._FilterDatabase" localSheetId="12" hidden="1">'Tower - 5'!$M$1:$M$49</definedName>
    <definedName name="_xlnm._FilterDatabase" localSheetId="14" hidden="1">'Tower - 5 (Rehab)'!$E$2:$E$23</definedName>
    <definedName name="_xlnm._FilterDatabase" localSheetId="13" hidden="1">'Tower - 5 (Sale)'!$E$2:$E$28</definedName>
    <definedName name="_xlnm._FilterDatabase" localSheetId="17" hidden="1">'Typical Floor'!$P$1:$P$8</definedName>
  </definedNames>
  <calcPr calcId="191029"/>
</workbook>
</file>

<file path=xl/calcChain.xml><?xml version="1.0" encoding="utf-8"?>
<calcChain xmlns="http://schemas.openxmlformats.org/spreadsheetml/2006/main">
  <c r="F23" i="120" l="1"/>
  <c r="J22" i="120"/>
  <c r="K22" i="120" s="1"/>
  <c r="G22" i="120"/>
  <c r="L22" i="120" s="1"/>
  <c r="J21" i="120"/>
  <c r="K21" i="120" s="1"/>
  <c r="G21" i="120"/>
  <c r="L21" i="120" s="1"/>
  <c r="J20" i="120"/>
  <c r="K20" i="120" s="1"/>
  <c r="G20" i="120"/>
  <c r="L20" i="120" s="1"/>
  <c r="J19" i="120"/>
  <c r="K19" i="120" s="1"/>
  <c r="G19" i="120"/>
  <c r="L19" i="120" s="1"/>
  <c r="J18" i="120"/>
  <c r="K18" i="120" s="1"/>
  <c r="G18" i="120"/>
  <c r="L18" i="120" s="1"/>
  <c r="J17" i="120"/>
  <c r="K17" i="120" s="1"/>
  <c r="G17" i="120"/>
  <c r="L17" i="120" s="1"/>
  <c r="J16" i="120"/>
  <c r="K16" i="120" s="1"/>
  <c r="G16" i="120"/>
  <c r="L16" i="120" s="1"/>
  <c r="J15" i="120"/>
  <c r="K15" i="120" s="1"/>
  <c r="G15" i="120"/>
  <c r="L15" i="120" s="1"/>
  <c r="J14" i="120"/>
  <c r="K14" i="120" s="1"/>
  <c r="G14" i="120"/>
  <c r="L14" i="120" s="1"/>
  <c r="J13" i="120"/>
  <c r="K13" i="120" s="1"/>
  <c r="G13" i="120"/>
  <c r="L13" i="120" s="1"/>
  <c r="J12" i="120"/>
  <c r="K12" i="120" s="1"/>
  <c r="G12" i="120"/>
  <c r="L12" i="120" s="1"/>
  <c r="J11" i="120"/>
  <c r="K11" i="120" s="1"/>
  <c r="G11" i="120"/>
  <c r="L11" i="120" s="1"/>
  <c r="J10" i="120"/>
  <c r="K10" i="120" s="1"/>
  <c r="G10" i="120"/>
  <c r="L10" i="120" s="1"/>
  <c r="J9" i="120"/>
  <c r="K9" i="120" s="1"/>
  <c r="G9" i="120"/>
  <c r="L9" i="120" s="1"/>
  <c r="J8" i="120"/>
  <c r="K8" i="120" s="1"/>
  <c r="G8" i="120"/>
  <c r="L8" i="120" s="1"/>
  <c r="J7" i="120"/>
  <c r="K7" i="120" s="1"/>
  <c r="G7" i="120"/>
  <c r="L7" i="120" s="1"/>
  <c r="J6" i="120"/>
  <c r="K6" i="120" s="1"/>
  <c r="G6" i="120"/>
  <c r="L6" i="120" s="1"/>
  <c r="J5" i="120"/>
  <c r="K5" i="120" s="1"/>
  <c r="G5" i="120"/>
  <c r="L5" i="120" s="1"/>
  <c r="J4" i="120"/>
  <c r="K4" i="120" s="1"/>
  <c r="G4" i="120"/>
  <c r="L4" i="120" s="1"/>
  <c r="J3" i="120"/>
  <c r="K3" i="120" s="1"/>
  <c r="H3" i="120"/>
  <c r="H4" i="120" s="1"/>
  <c r="H5" i="120" s="1"/>
  <c r="G3" i="120"/>
  <c r="L3" i="120" s="1"/>
  <c r="J2" i="120"/>
  <c r="G2" i="120"/>
  <c r="L2" i="120" s="1"/>
  <c r="F28" i="119"/>
  <c r="G27" i="119"/>
  <c r="L27" i="119" s="1"/>
  <c r="L26" i="119"/>
  <c r="G26" i="119"/>
  <c r="G25" i="119"/>
  <c r="L25" i="119" s="1"/>
  <c r="G24" i="119"/>
  <c r="L24" i="119" s="1"/>
  <c r="G23" i="119"/>
  <c r="L23" i="119" s="1"/>
  <c r="G22" i="119"/>
  <c r="L22" i="119" s="1"/>
  <c r="G21" i="119"/>
  <c r="L21" i="119" s="1"/>
  <c r="G20" i="119"/>
  <c r="L20" i="119" s="1"/>
  <c r="G19" i="119"/>
  <c r="L19" i="119" s="1"/>
  <c r="G18" i="119"/>
  <c r="L18" i="119" s="1"/>
  <c r="G17" i="119"/>
  <c r="L17" i="119" s="1"/>
  <c r="G16" i="119"/>
  <c r="L16" i="119" s="1"/>
  <c r="G15" i="119"/>
  <c r="L15" i="119" s="1"/>
  <c r="G14" i="119"/>
  <c r="L14" i="119" s="1"/>
  <c r="G13" i="119"/>
  <c r="L13" i="119" s="1"/>
  <c r="G12" i="119"/>
  <c r="L12" i="119" s="1"/>
  <c r="L11" i="119"/>
  <c r="G11" i="119"/>
  <c r="G10" i="119"/>
  <c r="L10" i="119" s="1"/>
  <c r="G9" i="119"/>
  <c r="L9" i="119" s="1"/>
  <c r="G8" i="119"/>
  <c r="L8" i="119" s="1"/>
  <c r="G7" i="119"/>
  <c r="L7" i="119" s="1"/>
  <c r="G6" i="119"/>
  <c r="L6" i="119" s="1"/>
  <c r="G5" i="119"/>
  <c r="L5" i="119" s="1"/>
  <c r="G4" i="119"/>
  <c r="L4" i="119" s="1"/>
  <c r="G3" i="119"/>
  <c r="L3" i="119" s="1"/>
  <c r="G2" i="119"/>
  <c r="L2" i="119" s="1"/>
  <c r="F23" i="118"/>
  <c r="J22" i="118"/>
  <c r="K22" i="118" s="1"/>
  <c r="G22" i="118"/>
  <c r="L22" i="118" s="1"/>
  <c r="J21" i="118"/>
  <c r="K21" i="118" s="1"/>
  <c r="G21" i="118"/>
  <c r="L21" i="118" s="1"/>
  <c r="J20" i="118"/>
  <c r="K20" i="118" s="1"/>
  <c r="G20" i="118"/>
  <c r="L20" i="118" s="1"/>
  <c r="J19" i="118"/>
  <c r="K19" i="118" s="1"/>
  <c r="G19" i="118"/>
  <c r="L19" i="118" s="1"/>
  <c r="J18" i="118"/>
  <c r="K18" i="118" s="1"/>
  <c r="G18" i="118"/>
  <c r="L18" i="118" s="1"/>
  <c r="J17" i="118"/>
  <c r="K17" i="118" s="1"/>
  <c r="G17" i="118"/>
  <c r="L17" i="118" s="1"/>
  <c r="J16" i="118"/>
  <c r="K16" i="118" s="1"/>
  <c r="G16" i="118"/>
  <c r="L16" i="118" s="1"/>
  <c r="J15" i="118"/>
  <c r="K15" i="118" s="1"/>
  <c r="G15" i="118"/>
  <c r="L15" i="118" s="1"/>
  <c r="J14" i="118"/>
  <c r="K14" i="118" s="1"/>
  <c r="G14" i="118"/>
  <c r="L14" i="118" s="1"/>
  <c r="J13" i="118"/>
  <c r="K13" i="118" s="1"/>
  <c r="G13" i="118"/>
  <c r="L13" i="118" s="1"/>
  <c r="J12" i="118"/>
  <c r="K12" i="118" s="1"/>
  <c r="G12" i="118"/>
  <c r="L12" i="118" s="1"/>
  <c r="J11" i="118"/>
  <c r="K11" i="118" s="1"/>
  <c r="G11" i="118"/>
  <c r="L11" i="118" s="1"/>
  <c r="J10" i="118"/>
  <c r="K10" i="118" s="1"/>
  <c r="G10" i="118"/>
  <c r="L10" i="118" s="1"/>
  <c r="J9" i="118"/>
  <c r="K9" i="118" s="1"/>
  <c r="G9" i="118"/>
  <c r="L9" i="118" s="1"/>
  <c r="J8" i="118"/>
  <c r="K8" i="118" s="1"/>
  <c r="G8" i="118"/>
  <c r="L8" i="118" s="1"/>
  <c r="J7" i="118"/>
  <c r="K7" i="118" s="1"/>
  <c r="G7" i="118"/>
  <c r="L7" i="118" s="1"/>
  <c r="J6" i="118"/>
  <c r="K6" i="118" s="1"/>
  <c r="G6" i="118"/>
  <c r="L6" i="118" s="1"/>
  <c r="J5" i="118"/>
  <c r="K5" i="118" s="1"/>
  <c r="G5" i="118"/>
  <c r="L5" i="118" s="1"/>
  <c r="J4" i="118"/>
  <c r="K4" i="118" s="1"/>
  <c r="G4" i="118"/>
  <c r="L4" i="118" s="1"/>
  <c r="J3" i="118"/>
  <c r="K3" i="118" s="1"/>
  <c r="H3" i="118"/>
  <c r="H4" i="118" s="1"/>
  <c r="H5" i="118" s="1"/>
  <c r="G3" i="118"/>
  <c r="L3" i="118" s="1"/>
  <c r="J2" i="118"/>
  <c r="G2" i="118"/>
  <c r="F27" i="117"/>
  <c r="G26" i="117"/>
  <c r="L26" i="117" s="1"/>
  <c r="G25" i="117"/>
  <c r="L25" i="117" s="1"/>
  <c r="G24" i="117"/>
  <c r="L24" i="117" s="1"/>
  <c r="G23" i="117"/>
  <c r="L23" i="117" s="1"/>
  <c r="G22" i="117"/>
  <c r="L22" i="117" s="1"/>
  <c r="G21" i="117"/>
  <c r="L21" i="117" s="1"/>
  <c r="G20" i="117"/>
  <c r="L20" i="117" s="1"/>
  <c r="G19" i="117"/>
  <c r="L19" i="117" s="1"/>
  <c r="G18" i="117"/>
  <c r="L18" i="117" s="1"/>
  <c r="G17" i="117"/>
  <c r="L17" i="117" s="1"/>
  <c r="G16" i="117"/>
  <c r="L16" i="117" s="1"/>
  <c r="G15" i="117"/>
  <c r="L15" i="117" s="1"/>
  <c r="G14" i="117"/>
  <c r="L14" i="117" s="1"/>
  <c r="G13" i="117"/>
  <c r="L13" i="117" s="1"/>
  <c r="G12" i="117"/>
  <c r="L12" i="117" s="1"/>
  <c r="G11" i="117"/>
  <c r="L11" i="117" s="1"/>
  <c r="G10" i="117"/>
  <c r="L10" i="117" s="1"/>
  <c r="G9" i="117"/>
  <c r="L9" i="117" s="1"/>
  <c r="G8" i="117"/>
  <c r="L8" i="117" s="1"/>
  <c r="G7" i="117"/>
  <c r="L7" i="117" s="1"/>
  <c r="G6" i="117"/>
  <c r="L6" i="117" s="1"/>
  <c r="G5" i="117"/>
  <c r="L5" i="117" s="1"/>
  <c r="G4" i="117"/>
  <c r="L4" i="117" s="1"/>
  <c r="G3" i="117"/>
  <c r="L3" i="117" s="1"/>
  <c r="G2" i="117"/>
  <c r="L2" i="117" s="1"/>
  <c r="F22" i="116"/>
  <c r="J21" i="116"/>
  <c r="K21" i="116" s="1"/>
  <c r="G21" i="116"/>
  <c r="L21" i="116" s="1"/>
  <c r="J20" i="116"/>
  <c r="K20" i="116" s="1"/>
  <c r="G20" i="116"/>
  <c r="L20" i="116" s="1"/>
  <c r="J19" i="116"/>
  <c r="K19" i="116" s="1"/>
  <c r="G19" i="116"/>
  <c r="L19" i="116" s="1"/>
  <c r="J18" i="116"/>
  <c r="K18" i="116" s="1"/>
  <c r="G18" i="116"/>
  <c r="L18" i="116" s="1"/>
  <c r="J17" i="116"/>
  <c r="K17" i="116" s="1"/>
  <c r="G17" i="116"/>
  <c r="L17" i="116" s="1"/>
  <c r="J16" i="116"/>
  <c r="K16" i="116" s="1"/>
  <c r="G16" i="116"/>
  <c r="L16" i="116" s="1"/>
  <c r="J15" i="116"/>
  <c r="K15" i="116" s="1"/>
  <c r="G15" i="116"/>
  <c r="L15" i="116" s="1"/>
  <c r="J14" i="116"/>
  <c r="K14" i="116" s="1"/>
  <c r="G14" i="116"/>
  <c r="L14" i="116" s="1"/>
  <c r="J13" i="116"/>
  <c r="K13" i="116" s="1"/>
  <c r="G13" i="116"/>
  <c r="L13" i="116" s="1"/>
  <c r="J12" i="116"/>
  <c r="K12" i="116" s="1"/>
  <c r="G12" i="116"/>
  <c r="L12" i="116" s="1"/>
  <c r="J11" i="116"/>
  <c r="K11" i="116" s="1"/>
  <c r="G11" i="116"/>
  <c r="L11" i="116" s="1"/>
  <c r="J10" i="116"/>
  <c r="K10" i="116" s="1"/>
  <c r="G10" i="116"/>
  <c r="L10" i="116" s="1"/>
  <c r="J9" i="116"/>
  <c r="K9" i="116" s="1"/>
  <c r="G9" i="116"/>
  <c r="L9" i="116" s="1"/>
  <c r="J8" i="116"/>
  <c r="K8" i="116" s="1"/>
  <c r="G8" i="116"/>
  <c r="L8" i="116" s="1"/>
  <c r="J7" i="116"/>
  <c r="K7" i="116" s="1"/>
  <c r="G7" i="116"/>
  <c r="L7" i="116" s="1"/>
  <c r="J6" i="116"/>
  <c r="K6" i="116" s="1"/>
  <c r="G6" i="116"/>
  <c r="L6" i="116" s="1"/>
  <c r="J5" i="116"/>
  <c r="K5" i="116" s="1"/>
  <c r="G5" i="116"/>
  <c r="J4" i="116"/>
  <c r="K4" i="116" s="1"/>
  <c r="G4" i="116"/>
  <c r="L4" i="116" s="1"/>
  <c r="J3" i="116"/>
  <c r="K3" i="116" s="1"/>
  <c r="H3" i="116"/>
  <c r="H4" i="116" s="1"/>
  <c r="H5" i="116" s="1"/>
  <c r="G3" i="116"/>
  <c r="L3" i="116" s="1"/>
  <c r="J2" i="116"/>
  <c r="K2" i="116" s="1"/>
  <c r="G2" i="116"/>
  <c r="L2" i="116" s="1"/>
  <c r="F29" i="115"/>
  <c r="G28" i="115"/>
  <c r="L28" i="115" s="1"/>
  <c r="G27" i="115"/>
  <c r="L27" i="115" s="1"/>
  <c r="G26" i="115"/>
  <c r="L26" i="115" s="1"/>
  <c r="G25" i="115"/>
  <c r="L25" i="115" s="1"/>
  <c r="G24" i="115"/>
  <c r="L24" i="115" s="1"/>
  <c r="G23" i="115"/>
  <c r="L23" i="115" s="1"/>
  <c r="G22" i="115"/>
  <c r="L22" i="115" s="1"/>
  <c r="G21" i="115"/>
  <c r="L21" i="115" s="1"/>
  <c r="G20" i="115"/>
  <c r="L20" i="115" s="1"/>
  <c r="G19" i="115"/>
  <c r="L19" i="115" s="1"/>
  <c r="G18" i="115"/>
  <c r="L18" i="115" s="1"/>
  <c r="G17" i="115"/>
  <c r="L17" i="115" s="1"/>
  <c r="G16" i="115"/>
  <c r="L16" i="115" s="1"/>
  <c r="G15" i="115"/>
  <c r="L15" i="115" s="1"/>
  <c r="G14" i="115"/>
  <c r="L14" i="115" s="1"/>
  <c r="G13" i="115"/>
  <c r="L13" i="115" s="1"/>
  <c r="G12" i="115"/>
  <c r="L12" i="115" s="1"/>
  <c r="G11" i="115"/>
  <c r="L11" i="115" s="1"/>
  <c r="G10" i="115"/>
  <c r="L10" i="115" s="1"/>
  <c r="G9" i="115"/>
  <c r="L9" i="115" s="1"/>
  <c r="G8" i="115"/>
  <c r="L8" i="115" s="1"/>
  <c r="G7" i="115"/>
  <c r="L7" i="115" s="1"/>
  <c r="G6" i="115"/>
  <c r="L6" i="115" s="1"/>
  <c r="G5" i="115"/>
  <c r="L5" i="115" s="1"/>
  <c r="G4" i="115"/>
  <c r="L4" i="115" s="1"/>
  <c r="G3" i="115"/>
  <c r="L3" i="115" s="1"/>
  <c r="G2" i="115"/>
  <c r="L2" i="115" s="1"/>
  <c r="F26" i="114"/>
  <c r="J25" i="114"/>
  <c r="K25" i="114" s="1"/>
  <c r="G25" i="114"/>
  <c r="L25" i="114" s="1"/>
  <c r="J24" i="114"/>
  <c r="K24" i="114" s="1"/>
  <c r="G24" i="114"/>
  <c r="L24" i="114" s="1"/>
  <c r="J23" i="114"/>
  <c r="K23" i="114" s="1"/>
  <c r="G23" i="114"/>
  <c r="L23" i="114" s="1"/>
  <c r="J22" i="114"/>
  <c r="K22" i="114" s="1"/>
  <c r="G22" i="114"/>
  <c r="L22" i="114" s="1"/>
  <c r="J21" i="114"/>
  <c r="K21" i="114" s="1"/>
  <c r="G21" i="114"/>
  <c r="L21" i="114" s="1"/>
  <c r="J20" i="114"/>
  <c r="K20" i="114" s="1"/>
  <c r="G20" i="114"/>
  <c r="L20" i="114" s="1"/>
  <c r="J19" i="114"/>
  <c r="K19" i="114" s="1"/>
  <c r="G19" i="114"/>
  <c r="L19" i="114" s="1"/>
  <c r="J18" i="114"/>
  <c r="K18" i="114" s="1"/>
  <c r="G18" i="114"/>
  <c r="L18" i="114" s="1"/>
  <c r="J17" i="114"/>
  <c r="K17" i="114" s="1"/>
  <c r="G17" i="114"/>
  <c r="L17" i="114" s="1"/>
  <c r="J16" i="114"/>
  <c r="K16" i="114" s="1"/>
  <c r="G16" i="114"/>
  <c r="L16" i="114" s="1"/>
  <c r="J15" i="114"/>
  <c r="K15" i="114" s="1"/>
  <c r="G15" i="114"/>
  <c r="L15" i="114" s="1"/>
  <c r="J14" i="114"/>
  <c r="K14" i="114" s="1"/>
  <c r="G14" i="114"/>
  <c r="L14" i="114" s="1"/>
  <c r="J13" i="114"/>
  <c r="K13" i="114" s="1"/>
  <c r="G13" i="114"/>
  <c r="L13" i="114" s="1"/>
  <c r="J12" i="114"/>
  <c r="K12" i="114" s="1"/>
  <c r="G12" i="114"/>
  <c r="L12" i="114" s="1"/>
  <c r="J11" i="114"/>
  <c r="K11" i="114" s="1"/>
  <c r="G11" i="114"/>
  <c r="L11" i="114" s="1"/>
  <c r="J10" i="114"/>
  <c r="K10" i="114" s="1"/>
  <c r="G10" i="114"/>
  <c r="L10" i="114" s="1"/>
  <c r="J9" i="114"/>
  <c r="K9" i="114" s="1"/>
  <c r="G9" i="114"/>
  <c r="L9" i="114" s="1"/>
  <c r="J8" i="114"/>
  <c r="K8" i="114" s="1"/>
  <c r="G8" i="114"/>
  <c r="L8" i="114" s="1"/>
  <c r="J7" i="114"/>
  <c r="K7" i="114" s="1"/>
  <c r="G7" i="114"/>
  <c r="L7" i="114" s="1"/>
  <c r="J6" i="114"/>
  <c r="K6" i="114" s="1"/>
  <c r="G6" i="114"/>
  <c r="L6" i="114" s="1"/>
  <c r="J5" i="114"/>
  <c r="K5" i="114" s="1"/>
  <c r="G5" i="114"/>
  <c r="L5" i="114" s="1"/>
  <c r="J4" i="114"/>
  <c r="K4" i="114" s="1"/>
  <c r="G4" i="114"/>
  <c r="L4" i="114" s="1"/>
  <c r="J3" i="114"/>
  <c r="K3" i="114" s="1"/>
  <c r="H3" i="114"/>
  <c r="H4" i="114" s="1"/>
  <c r="H5" i="114" s="1"/>
  <c r="G3" i="114"/>
  <c r="L3" i="114" s="1"/>
  <c r="J2" i="114"/>
  <c r="G2" i="114"/>
  <c r="L2" i="114" s="1"/>
  <c r="F24" i="113"/>
  <c r="G23" i="113"/>
  <c r="L23" i="113" s="1"/>
  <c r="G22" i="113"/>
  <c r="L22" i="113" s="1"/>
  <c r="G21" i="113"/>
  <c r="L21" i="113" s="1"/>
  <c r="G20" i="113"/>
  <c r="L20" i="113" s="1"/>
  <c r="G19" i="113"/>
  <c r="L19" i="113" s="1"/>
  <c r="G18" i="113"/>
  <c r="L18" i="113" s="1"/>
  <c r="G17" i="113"/>
  <c r="L17" i="113" s="1"/>
  <c r="G16" i="113"/>
  <c r="L16" i="113" s="1"/>
  <c r="G15" i="113"/>
  <c r="L15" i="113" s="1"/>
  <c r="G14" i="113"/>
  <c r="L14" i="113" s="1"/>
  <c r="G13" i="113"/>
  <c r="L13" i="113" s="1"/>
  <c r="G12" i="113"/>
  <c r="L12" i="113" s="1"/>
  <c r="G11" i="113"/>
  <c r="L11" i="113" s="1"/>
  <c r="G10" i="113"/>
  <c r="L10" i="113" s="1"/>
  <c r="G9" i="113"/>
  <c r="L9" i="113" s="1"/>
  <c r="G8" i="113"/>
  <c r="L8" i="113" s="1"/>
  <c r="G7" i="113"/>
  <c r="L7" i="113" s="1"/>
  <c r="G6" i="113"/>
  <c r="L6" i="113" s="1"/>
  <c r="G5" i="113"/>
  <c r="L5" i="113" s="1"/>
  <c r="G4" i="113"/>
  <c r="L4" i="113" s="1"/>
  <c r="G3" i="113"/>
  <c r="L3" i="113" s="1"/>
  <c r="G2" i="113"/>
  <c r="L2" i="113" s="1"/>
  <c r="F48" i="106"/>
  <c r="E7" i="112"/>
  <c r="F6" i="112"/>
  <c r="K6" i="112" s="1"/>
  <c r="F5" i="112"/>
  <c r="K5" i="112" s="1"/>
  <c r="F4" i="112"/>
  <c r="K4" i="112" s="1"/>
  <c r="F3" i="112"/>
  <c r="K3" i="112" s="1"/>
  <c r="F2" i="112"/>
  <c r="K2" i="112" s="1"/>
  <c r="E34" i="111"/>
  <c r="F33" i="111"/>
  <c r="K33" i="111" s="1"/>
  <c r="F32" i="111"/>
  <c r="K32" i="111" s="1"/>
  <c r="F31" i="111"/>
  <c r="K31" i="111" s="1"/>
  <c r="F30" i="111"/>
  <c r="K30" i="111" s="1"/>
  <c r="F29" i="111"/>
  <c r="K29" i="111" s="1"/>
  <c r="F28" i="111"/>
  <c r="K28" i="111" s="1"/>
  <c r="F27" i="111"/>
  <c r="K27" i="111" s="1"/>
  <c r="F26" i="111"/>
  <c r="K26" i="111" s="1"/>
  <c r="F25" i="111"/>
  <c r="K25" i="111" s="1"/>
  <c r="F24" i="111"/>
  <c r="K24" i="111" s="1"/>
  <c r="F23" i="111"/>
  <c r="K23" i="111" s="1"/>
  <c r="F22" i="111"/>
  <c r="K22" i="111" s="1"/>
  <c r="F21" i="111"/>
  <c r="K21" i="111" s="1"/>
  <c r="F20" i="111"/>
  <c r="K20" i="111" s="1"/>
  <c r="F19" i="111"/>
  <c r="K19" i="111" s="1"/>
  <c r="F18" i="111"/>
  <c r="K18" i="111" s="1"/>
  <c r="F17" i="111"/>
  <c r="K17" i="111" s="1"/>
  <c r="F16" i="111"/>
  <c r="K16" i="111" s="1"/>
  <c r="F15" i="111"/>
  <c r="K15" i="111" s="1"/>
  <c r="F14" i="111"/>
  <c r="K14" i="111" s="1"/>
  <c r="F13" i="111"/>
  <c r="K13" i="111" s="1"/>
  <c r="F12" i="111"/>
  <c r="K12" i="111" s="1"/>
  <c r="F11" i="111"/>
  <c r="K11" i="111" s="1"/>
  <c r="F10" i="111"/>
  <c r="K10" i="111" s="1"/>
  <c r="F9" i="111"/>
  <c r="K9" i="111" s="1"/>
  <c r="F8" i="111"/>
  <c r="K8" i="111" s="1"/>
  <c r="F7" i="111"/>
  <c r="K7" i="111" s="1"/>
  <c r="F6" i="111"/>
  <c r="K6" i="111" s="1"/>
  <c r="F5" i="111"/>
  <c r="K5" i="111" s="1"/>
  <c r="F4" i="111"/>
  <c r="K4" i="111" s="1"/>
  <c r="G3" i="111"/>
  <c r="G4" i="111" s="1"/>
  <c r="F3" i="111"/>
  <c r="K3" i="111" s="1"/>
  <c r="H2" i="111"/>
  <c r="I2" i="111" s="1"/>
  <c r="F2" i="111"/>
  <c r="K2" i="111" s="1"/>
  <c r="L9" i="110"/>
  <c r="F48" i="109"/>
  <c r="F49" i="108"/>
  <c r="G3" i="8"/>
  <c r="H3" i="8" s="1"/>
  <c r="I3" i="8" s="1"/>
  <c r="E25" i="93"/>
  <c r="E26" i="93"/>
  <c r="E27" i="93"/>
  <c r="E28" i="93"/>
  <c r="E29" i="93"/>
  <c r="E30" i="93"/>
  <c r="E31" i="93"/>
  <c r="E32" i="93"/>
  <c r="E33" i="93"/>
  <c r="E34" i="93"/>
  <c r="E35" i="93"/>
  <c r="E24" i="93"/>
  <c r="E23" i="93"/>
  <c r="E240" i="92"/>
  <c r="E239" i="92"/>
  <c r="E238" i="92"/>
  <c r="E237" i="92"/>
  <c r="E232" i="92"/>
  <c r="E231" i="92"/>
  <c r="E230" i="92"/>
  <c r="E229" i="92"/>
  <c r="E226" i="92"/>
  <c r="E225" i="92"/>
  <c r="E224" i="92"/>
  <c r="E223" i="92"/>
  <c r="E220" i="92"/>
  <c r="E219" i="92"/>
  <c r="E218" i="92"/>
  <c r="E217" i="92"/>
  <c r="E214" i="92"/>
  <c r="E213" i="92"/>
  <c r="E212" i="92"/>
  <c r="E208" i="92"/>
  <c r="E207" i="92"/>
  <c r="E206" i="92"/>
  <c r="E205" i="92"/>
  <c r="E202" i="92"/>
  <c r="E201" i="92"/>
  <c r="E200" i="92"/>
  <c r="E199" i="92"/>
  <c r="E196" i="92"/>
  <c r="E195" i="92"/>
  <c r="E194" i="92"/>
  <c r="E193" i="92"/>
  <c r="E190" i="92"/>
  <c r="E189" i="92"/>
  <c r="E188" i="92"/>
  <c r="E187" i="92"/>
  <c r="F49" i="110"/>
  <c r="G48" i="110"/>
  <c r="L48" i="110" s="1"/>
  <c r="G47" i="110"/>
  <c r="L47" i="110" s="1"/>
  <c r="G46" i="110"/>
  <c r="L46" i="110" s="1"/>
  <c r="G45" i="110"/>
  <c r="L45" i="110" s="1"/>
  <c r="G44" i="110"/>
  <c r="L44" i="110" s="1"/>
  <c r="G43" i="110"/>
  <c r="L43" i="110" s="1"/>
  <c r="G42" i="110"/>
  <c r="L42" i="110" s="1"/>
  <c r="G41" i="110"/>
  <c r="L41" i="110" s="1"/>
  <c r="G40" i="110"/>
  <c r="L40" i="110" s="1"/>
  <c r="G39" i="110"/>
  <c r="L39" i="110" s="1"/>
  <c r="G38" i="110"/>
  <c r="L38" i="110" s="1"/>
  <c r="G37" i="110"/>
  <c r="L37" i="110" s="1"/>
  <c r="G36" i="110"/>
  <c r="L36" i="110" s="1"/>
  <c r="G35" i="110"/>
  <c r="L35" i="110" s="1"/>
  <c r="G34" i="110"/>
  <c r="L34" i="110" s="1"/>
  <c r="G33" i="110"/>
  <c r="L33" i="110" s="1"/>
  <c r="G32" i="110"/>
  <c r="L32" i="110" s="1"/>
  <c r="G31" i="110"/>
  <c r="L31" i="110" s="1"/>
  <c r="G30" i="110"/>
  <c r="L30" i="110" s="1"/>
  <c r="G29" i="110"/>
  <c r="L29" i="110" s="1"/>
  <c r="G28" i="110"/>
  <c r="L28" i="110" s="1"/>
  <c r="G27" i="110"/>
  <c r="L27" i="110" s="1"/>
  <c r="G26" i="110"/>
  <c r="L26" i="110" s="1"/>
  <c r="G25" i="110"/>
  <c r="L25" i="110" s="1"/>
  <c r="G24" i="110"/>
  <c r="L24" i="110" s="1"/>
  <c r="G23" i="110"/>
  <c r="L23" i="110" s="1"/>
  <c r="G22" i="110"/>
  <c r="L22" i="110" s="1"/>
  <c r="G21" i="110"/>
  <c r="L21" i="110" s="1"/>
  <c r="G20" i="110"/>
  <c r="L20" i="110" s="1"/>
  <c r="G19" i="110"/>
  <c r="L19" i="110" s="1"/>
  <c r="G18" i="110"/>
  <c r="L18" i="110" s="1"/>
  <c r="G17" i="110"/>
  <c r="L17" i="110" s="1"/>
  <c r="G16" i="110"/>
  <c r="L16" i="110" s="1"/>
  <c r="G15" i="110"/>
  <c r="L15" i="110" s="1"/>
  <c r="G14" i="110"/>
  <c r="L14" i="110" s="1"/>
  <c r="G13" i="110"/>
  <c r="L13" i="110" s="1"/>
  <c r="G12" i="110"/>
  <c r="L12" i="110" s="1"/>
  <c r="G11" i="110"/>
  <c r="L11" i="110" s="1"/>
  <c r="G10" i="110"/>
  <c r="L10" i="110" s="1"/>
  <c r="G9" i="110"/>
  <c r="G8" i="110"/>
  <c r="L8" i="110" s="1"/>
  <c r="G7" i="110"/>
  <c r="L7" i="110" s="1"/>
  <c r="G6" i="110"/>
  <c r="L6" i="110" s="1"/>
  <c r="G5" i="110"/>
  <c r="L5" i="110" s="1"/>
  <c r="G4" i="110"/>
  <c r="L4" i="110" s="1"/>
  <c r="H3" i="110"/>
  <c r="H4" i="110" s="1"/>
  <c r="J4" i="110" s="1"/>
  <c r="K4" i="110" s="1"/>
  <c r="G3" i="110"/>
  <c r="L3" i="110" s="1"/>
  <c r="G2" i="110"/>
  <c r="G47" i="109"/>
  <c r="L47" i="109" s="1"/>
  <c r="G46" i="109"/>
  <c r="L46" i="109" s="1"/>
  <c r="G45" i="109"/>
  <c r="L45" i="109" s="1"/>
  <c r="G44" i="109"/>
  <c r="L44" i="109" s="1"/>
  <c r="G43" i="109"/>
  <c r="L43" i="109" s="1"/>
  <c r="G42" i="109"/>
  <c r="L42" i="109" s="1"/>
  <c r="G41" i="109"/>
  <c r="L41" i="109" s="1"/>
  <c r="G40" i="109"/>
  <c r="L40" i="109" s="1"/>
  <c r="G39" i="109"/>
  <c r="L39" i="109" s="1"/>
  <c r="G38" i="109"/>
  <c r="L38" i="109" s="1"/>
  <c r="G37" i="109"/>
  <c r="L37" i="109" s="1"/>
  <c r="G36" i="109"/>
  <c r="L36" i="109" s="1"/>
  <c r="G35" i="109"/>
  <c r="L35" i="109" s="1"/>
  <c r="G34" i="109"/>
  <c r="L34" i="109" s="1"/>
  <c r="G33" i="109"/>
  <c r="L33" i="109" s="1"/>
  <c r="G32" i="109"/>
  <c r="L32" i="109" s="1"/>
  <c r="G31" i="109"/>
  <c r="L31" i="109" s="1"/>
  <c r="G30" i="109"/>
  <c r="L30" i="109" s="1"/>
  <c r="G29" i="109"/>
  <c r="L29" i="109" s="1"/>
  <c r="G28" i="109"/>
  <c r="L28" i="109" s="1"/>
  <c r="G27" i="109"/>
  <c r="L27" i="109" s="1"/>
  <c r="G26" i="109"/>
  <c r="L26" i="109" s="1"/>
  <c r="G25" i="109"/>
  <c r="L25" i="109" s="1"/>
  <c r="G24" i="109"/>
  <c r="L24" i="109" s="1"/>
  <c r="G23" i="109"/>
  <c r="L23" i="109" s="1"/>
  <c r="G22" i="109"/>
  <c r="L22" i="109" s="1"/>
  <c r="G21" i="109"/>
  <c r="L21" i="109" s="1"/>
  <c r="G20" i="109"/>
  <c r="L20" i="109" s="1"/>
  <c r="G19" i="109"/>
  <c r="L19" i="109" s="1"/>
  <c r="G18" i="109"/>
  <c r="L18" i="109" s="1"/>
  <c r="G17" i="109"/>
  <c r="L17" i="109" s="1"/>
  <c r="G16" i="109"/>
  <c r="L16" i="109" s="1"/>
  <c r="G15" i="109"/>
  <c r="L15" i="109" s="1"/>
  <c r="G14" i="109"/>
  <c r="L14" i="109" s="1"/>
  <c r="G13" i="109"/>
  <c r="L13" i="109" s="1"/>
  <c r="G12" i="109"/>
  <c r="L12" i="109" s="1"/>
  <c r="G11" i="109"/>
  <c r="L11" i="109" s="1"/>
  <c r="G10" i="109"/>
  <c r="L10" i="109" s="1"/>
  <c r="G9" i="109"/>
  <c r="L9" i="109" s="1"/>
  <c r="G8" i="109"/>
  <c r="L8" i="109" s="1"/>
  <c r="G7" i="109"/>
  <c r="L7" i="109" s="1"/>
  <c r="G6" i="109"/>
  <c r="L6" i="109" s="1"/>
  <c r="G5" i="109"/>
  <c r="L5" i="109" s="1"/>
  <c r="G4" i="109"/>
  <c r="L4" i="109" s="1"/>
  <c r="H3" i="109"/>
  <c r="G3" i="109"/>
  <c r="L3" i="109" s="1"/>
  <c r="G2" i="109"/>
  <c r="AF162" i="73"/>
  <c r="AF130" i="73"/>
  <c r="AF101" i="73"/>
  <c r="G48" i="108"/>
  <c r="L48" i="108" s="1"/>
  <c r="G47" i="108"/>
  <c r="L47" i="108" s="1"/>
  <c r="G46" i="108"/>
  <c r="L46" i="108" s="1"/>
  <c r="G45" i="108"/>
  <c r="L45" i="108" s="1"/>
  <c r="G44" i="108"/>
  <c r="L44" i="108" s="1"/>
  <c r="G43" i="108"/>
  <c r="L43" i="108" s="1"/>
  <c r="G42" i="108"/>
  <c r="L42" i="108" s="1"/>
  <c r="G41" i="108"/>
  <c r="L41" i="108" s="1"/>
  <c r="G40" i="108"/>
  <c r="L40" i="108" s="1"/>
  <c r="G39" i="108"/>
  <c r="L39" i="108" s="1"/>
  <c r="G38" i="108"/>
  <c r="L38" i="108" s="1"/>
  <c r="G37" i="108"/>
  <c r="L37" i="108" s="1"/>
  <c r="G36" i="108"/>
  <c r="L36" i="108" s="1"/>
  <c r="G35" i="108"/>
  <c r="L35" i="108" s="1"/>
  <c r="G34" i="108"/>
  <c r="L34" i="108" s="1"/>
  <c r="G33" i="108"/>
  <c r="L33" i="108" s="1"/>
  <c r="G32" i="108"/>
  <c r="L32" i="108" s="1"/>
  <c r="G31" i="108"/>
  <c r="L31" i="108" s="1"/>
  <c r="G30" i="108"/>
  <c r="L30" i="108" s="1"/>
  <c r="G29" i="108"/>
  <c r="L29" i="108" s="1"/>
  <c r="G28" i="108"/>
  <c r="L28" i="108" s="1"/>
  <c r="G27" i="108"/>
  <c r="L27" i="108" s="1"/>
  <c r="G26" i="108"/>
  <c r="L26" i="108" s="1"/>
  <c r="G25" i="108"/>
  <c r="L25" i="108" s="1"/>
  <c r="G24" i="108"/>
  <c r="L24" i="108" s="1"/>
  <c r="G23" i="108"/>
  <c r="L23" i="108" s="1"/>
  <c r="G22" i="108"/>
  <c r="L22" i="108" s="1"/>
  <c r="G21" i="108"/>
  <c r="L21" i="108" s="1"/>
  <c r="G20" i="108"/>
  <c r="L20" i="108" s="1"/>
  <c r="G19" i="108"/>
  <c r="L19" i="108" s="1"/>
  <c r="G18" i="108"/>
  <c r="L18" i="108" s="1"/>
  <c r="G17" i="108"/>
  <c r="L17" i="108" s="1"/>
  <c r="G16" i="108"/>
  <c r="L16" i="108" s="1"/>
  <c r="G15" i="108"/>
  <c r="L15" i="108" s="1"/>
  <c r="G14" i="108"/>
  <c r="L14" i="108" s="1"/>
  <c r="G13" i="108"/>
  <c r="L13" i="108" s="1"/>
  <c r="G12" i="108"/>
  <c r="L12" i="108" s="1"/>
  <c r="G11" i="108"/>
  <c r="L11" i="108" s="1"/>
  <c r="G10" i="108"/>
  <c r="L10" i="108" s="1"/>
  <c r="G9" i="108"/>
  <c r="L9" i="108" s="1"/>
  <c r="G8" i="108"/>
  <c r="L8" i="108" s="1"/>
  <c r="G7" i="108"/>
  <c r="L7" i="108" s="1"/>
  <c r="G6" i="108"/>
  <c r="L6" i="108" s="1"/>
  <c r="G5" i="108"/>
  <c r="L5" i="108" s="1"/>
  <c r="G4" i="108"/>
  <c r="L4" i="108" s="1"/>
  <c r="H3" i="108"/>
  <c r="H4" i="108" s="1"/>
  <c r="H5" i="108" s="1"/>
  <c r="J5" i="108" s="1"/>
  <c r="K5" i="108" s="1"/>
  <c r="G3" i="108"/>
  <c r="L3" i="108" s="1"/>
  <c r="J2" i="108"/>
  <c r="G2" i="108"/>
  <c r="G3" i="106"/>
  <c r="L3" i="106" s="1"/>
  <c r="G4" i="106"/>
  <c r="L4" i="106" s="1"/>
  <c r="G5" i="106"/>
  <c r="L5" i="106" s="1"/>
  <c r="G6" i="106"/>
  <c r="L6" i="106" s="1"/>
  <c r="G7" i="106"/>
  <c r="L7" i="106" s="1"/>
  <c r="G8" i="106"/>
  <c r="L8" i="106" s="1"/>
  <c r="G9" i="106"/>
  <c r="L9" i="106" s="1"/>
  <c r="G10" i="106"/>
  <c r="L10" i="106" s="1"/>
  <c r="G11" i="106"/>
  <c r="L11" i="106" s="1"/>
  <c r="G12" i="106"/>
  <c r="L12" i="106" s="1"/>
  <c r="G13" i="106"/>
  <c r="L13" i="106" s="1"/>
  <c r="G14" i="106"/>
  <c r="L14" i="106" s="1"/>
  <c r="G15" i="106"/>
  <c r="L15" i="106" s="1"/>
  <c r="G16" i="106"/>
  <c r="L16" i="106" s="1"/>
  <c r="G17" i="106"/>
  <c r="L17" i="106" s="1"/>
  <c r="G18" i="106"/>
  <c r="L18" i="106" s="1"/>
  <c r="G19" i="106"/>
  <c r="L19" i="106" s="1"/>
  <c r="G20" i="106"/>
  <c r="L20" i="106" s="1"/>
  <c r="G21" i="106"/>
  <c r="L21" i="106" s="1"/>
  <c r="G22" i="106"/>
  <c r="L22" i="106" s="1"/>
  <c r="G23" i="106"/>
  <c r="L23" i="106" s="1"/>
  <c r="G24" i="106"/>
  <c r="L24" i="106" s="1"/>
  <c r="G25" i="106"/>
  <c r="L25" i="106" s="1"/>
  <c r="G26" i="106"/>
  <c r="L26" i="106" s="1"/>
  <c r="G27" i="106"/>
  <c r="L27" i="106" s="1"/>
  <c r="G28" i="106"/>
  <c r="L28" i="106" s="1"/>
  <c r="G29" i="106"/>
  <c r="L29" i="106" s="1"/>
  <c r="G30" i="106"/>
  <c r="L30" i="106" s="1"/>
  <c r="G31" i="106"/>
  <c r="L31" i="106" s="1"/>
  <c r="G32" i="106"/>
  <c r="L32" i="106" s="1"/>
  <c r="G33" i="106"/>
  <c r="L33" i="106" s="1"/>
  <c r="G34" i="106"/>
  <c r="L34" i="106" s="1"/>
  <c r="G35" i="106"/>
  <c r="L35" i="106" s="1"/>
  <c r="G36" i="106"/>
  <c r="L36" i="106" s="1"/>
  <c r="G37" i="106"/>
  <c r="L37" i="106" s="1"/>
  <c r="G38" i="106"/>
  <c r="L38" i="106" s="1"/>
  <c r="G39" i="106"/>
  <c r="L39" i="106" s="1"/>
  <c r="G40" i="106"/>
  <c r="L40" i="106" s="1"/>
  <c r="G41" i="106"/>
  <c r="L41" i="106" s="1"/>
  <c r="G42" i="106"/>
  <c r="L42" i="106" s="1"/>
  <c r="G43" i="106"/>
  <c r="L43" i="106" s="1"/>
  <c r="G44" i="106"/>
  <c r="L44" i="106" s="1"/>
  <c r="G45" i="106"/>
  <c r="L45" i="106" s="1"/>
  <c r="G46" i="106"/>
  <c r="L46" i="106" s="1"/>
  <c r="G47" i="106"/>
  <c r="L47" i="106" s="1"/>
  <c r="H41" i="92"/>
  <c r="G41" i="92"/>
  <c r="G40" i="92"/>
  <c r="H39" i="92"/>
  <c r="E39" i="8"/>
  <c r="F3" i="8"/>
  <c r="K3" i="8" s="1"/>
  <c r="F4" i="8"/>
  <c r="K4" i="8" s="1"/>
  <c r="F5" i="8"/>
  <c r="K5" i="8" s="1"/>
  <c r="F6" i="8"/>
  <c r="K6" i="8" s="1"/>
  <c r="F7" i="8"/>
  <c r="K7" i="8" s="1"/>
  <c r="F8" i="8"/>
  <c r="K8" i="8" s="1"/>
  <c r="F9" i="8"/>
  <c r="K9" i="8" s="1"/>
  <c r="F10" i="8"/>
  <c r="K10" i="8" s="1"/>
  <c r="F11" i="8"/>
  <c r="K11" i="8" s="1"/>
  <c r="F12" i="8"/>
  <c r="K12" i="8" s="1"/>
  <c r="F13" i="8"/>
  <c r="K13" i="8" s="1"/>
  <c r="F14" i="8"/>
  <c r="K14" i="8" s="1"/>
  <c r="F15" i="8"/>
  <c r="K15" i="8" s="1"/>
  <c r="F16" i="8"/>
  <c r="K16" i="8" s="1"/>
  <c r="F17" i="8"/>
  <c r="K17" i="8" s="1"/>
  <c r="F18" i="8"/>
  <c r="K18" i="8" s="1"/>
  <c r="F19" i="8"/>
  <c r="K19" i="8" s="1"/>
  <c r="F20" i="8"/>
  <c r="K20" i="8" s="1"/>
  <c r="F21" i="8"/>
  <c r="K21" i="8" s="1"/>
  <c r="F22" i="8"/>
  <c r="K22" i="8" s="1"/>
  <c r="F23" i="8"/>
  <c r="K23" i="8" s="1"/>
  <c r="F24" i="8"/>
  <c r="K24" i="8" s="1"/>
  <c r="F25" i="8"/>
  <c r="K25" i="8" s="1"/>
  <c r="F26" i="8"/>
  <c r="K26" i="8" s="1"/>
  <c r="F27" i="8"/>
  <c r="K27" i="8" s="1"/>
  <c r="F28" i="8"/>
  <c r="K28" i="8" s="1"/>
  <c r="F29" i="8"/>
  <c r="K29" i="8" s="1"/>
  <c r="F30" i="8"/>
  <c r="K30" i="8" s="1"/>
  <c r="F31" i="8"/>
  <c r="K31" i="8" s="1"/>
  <c r="F32" i="8"/>
  <c r="K32" i="8" s="1"/>
  <c r="F33" i="8"/>
  <c r="K33" i="8" s="1"/>
  <c r="F34" i="8"/>
  <c r="K34" i="8" s="1"/>
  <c r="F35" i="8"/>
  <c r="K35" i="8" s="1"/>
  <c r="F36" i="8"/>
  <c r="K36" i="8" s="1"/>
  <c r="F37" i="8"/>
  <c r="K37" i="8" s="1"/>
  <c r="F38" i="8"/>
  <c r="K38" i="8" s="1"/>
  <c r="E183" i="92"/>
  <c r="E182" i="92"/>
  <c r="E181" i="92"/>
  <c r="E180" i="92"/>
  <c r="E177" i="92"/>
  <c r="E176" i="92"/>
  <c r="E175" i="92"/>
  <c r="E174" i="92"/>
  <c r="E171" i="92"/>
  <c r="E170" i="92"/>
  <c r="E169" i="92"/>
  <c r="E165" i="92"/>
  <c r="E164" i="92"/>
  <c r="E163" i="92"/>
  <c r="E162" i="92"/>
  <c r="E159" i="92"/>
  <c r="E158" i="92"/>
  <c r="E157" i="92"/>
  <c r="E156" i="92"/>
  <c r="E153" i="92"/>
  <c r="E152" i="92"/>
  <c r="E151" i="92"/>
  <c r="E150" i="92"/>
  <c r="E147" i="92"/>
  <c r="E146" i="92"/>
  <c r="E145" i="92"/>
  <c r="E144" i="92"/>
  <c r="E140" i="92"/>
  <c r="E139" i="92"/>
  <c r="E138" i="92"/>
  <c r="E137" i="92"/>
  <c r="E134" i="92"/>
  <c r="E133" i="92"/>
  <c r="E132" i="92"/>
  <c r="E131" i="92"/>
  <c r="E128" i="92"/>
  <c r="E127" i="92"/>
  <c r="E126" i="92"/>
  <c r="E122" i="92"/>
  <c r="E121" i="92"/>
  <c r="E120" i="92"/>
  <c r="E119" i="92"/>
  <c r="E116" i="92"/>
  <c r="E115" i="92"/>
  <c r="E114" i="92"/>
  <c r="E113" i="92"/>
  <c r="E110" i="92"/>
  <c r="E109" i="92"/>
  <c r="E108" i="92"/>
  <c r="E107" i="92"/>
  <c r="E104" i="92"/>
  <c r="E103" i="92"/>
  <c r="E102" i="92"/>
  <c r="E101" i="92"/>
  <c r="AE161" i="73"/>
  <c r="AE160" i="73"/>
  <c r="AE159" i="73"/>
  <c r="AE158" i="73"/>
  <c r="AE157" i="73"/>
  <c r="AE156" i="73"/>
  <c r="AE155" i="73"/>
  <c r="AE129" i="73"/>
  <c r="AE128" i="73"/>
  <c r="AE127" i="73"/>
  <c r="AE126" i="73"/>
  <c r="AE125" i="73"/>
  <c r="AE100" i="73"/>
  <c r="AE99" i="73"/>
  <c r="AE98" i="73"/>
  <c r="AE97" i="73"/>
  <c r="AE96" i="73"/>
  <c r="AE95" i="73"/>
  <c r="E96" i="92"/>
  <c r="E95" i="92"/>
  <c r="E94" i="92"/>
  <c r="E93" i="92"/>
  <c r="E90" i="92"/>
  <c r="E89" i="92"/>
  <c r="E88" i="92"/>
  <c r="E87" i="92"/>
  <c r="E84" i="92"/>
  <c r="E83" i="92"/>
  <c r="E82" i="92"/>
  <c r="E81" i="92"/>
  <c r="E78" i="92"/>
  <c r="E77" i="92"/>
  <c r="E76" i="92"/>
  <c r="E75" i="92"/>
  <c r="E72" i="92"/>
  <c r="E71" i="92"/>
  <c r="E70" i="92"/>
  <c r="E69" i="92"/>
  <c r="E66" i="92"/>
  <c r="E65" i="92"/>
  <c r="E64" i="92"/>
  <c r="E63" i="92"/>
  <c r="E60" i="92"/>
  <c r="E59" i="92"/>
  <c r="E58" i="92"/>
  <c r="E57" i="92"/>
  <c r="E54" i="92"/>
  <c r="E53" i="92"/>
  <c r="E52" i="92"/>
  <c r="E51" i="92"/>
  <c r="E48" i="92"/>
  <c r="E47" i="92"/>
  <c r="E46" i="92"/>
  <c r="E45" i="92"/>
  <c r="E42" i="92"/>
  <c r="E41" i="92"/>
  <c r="E40" i="92"/>
  <c r="E39" i="92"/>
  <c r="E36" i="92"/>
  <c r="E35" i="92"/>
  <c r="E34" i="92"/>
  <c r="E33" i="92"/>
  <c r="G48" i="109" l="1"/>
  <c r="G28" i="119"/>
  <c r="L23" i="120"/>
  <c r="H6" i="120"/>
  <c r="H7" i="120" s="1"/>
  <c r="H8" i="120" s="1"/>
  <c r="G23" i="120"/>
  <c r="K2" i="120"/>
  <c r="I2" i="119"/>
  <c r="L28" i="119"/>
  <c r="H6" i="118"/>
  <c r="H7" i="118" s="1"/>
  <c r="H8" i="118" s="1"/>
  <c r="G23" i="118"/>
  <c r="L2" i="118"/>
  <c r="L23" i="118" s="1"/>
  <c r="K2" i="118"/>
  <c r="I2" i="117"/>
  <c r="G27" i="117"/>
  <c r="L27" i="117"/>
  <c r="G22" i="116"/>
  <c r="G49" i="108"/>
  <c r="L29" i="115"/>
  <c r="G29" i="115"/>
  <c r="H6" i="116"/>
  <c r="H7" i="116" s="1"/>
  <c r="H8" i="116" s="1"/>
  <c r="L5" i="116"/>
  <c r="L22" i="116" s="1"/>
  <c r="I2" i="115"/>
  <c r="L26" i="114"/>
  <c r="G24" i="113"/>
  <c r="H6" i="114"/>
  <c r="H7" i="114" s="1"/>
  <c r="H8" i="114" s="1"/>
  <c r="K2" i="114"/>
  <c r="G26" i="114"/>
  <c r="L24" i="113"/>
  <c r="I2" i="113"/>
  <c r="J3" i="110"/>
  <c r="K3" i="110" s="1"/>
  <c r="H5" i="110"/>
  <c r="J5" i="110" s="1"/>
  <c r="K5" i="110" s="1"/>
  <c r="J2" i="109"/>
  <c r="J3" i="109"/>
  <c r="K3" i="109" s="1"/>
  <c r="J4" i="108"/>
  <c r="K4" i="108" s="1"/>
  <c r="J3" i="108"/>
  <c r="K3" i="108" s="1"/>
  <c r="F7" i="112"/>
  <c r="F34" i="111"/>
  <c r="K7" i="112"/>
  <c r="K34" i="111"/>
  <c r="H4" i="111"/>
  <c r="G5" i="111"/>
  <c r="J2" i="111"/>
  <c r="H3" i="111"/>
  <c r="M2" i="111"/>
  <c r="J3" i="8"/>
  <c r="G49" i="110"/>
  <c r="L2" i="110"/>
  <c r="L49" i="110" s="1"/>
  <c r="J2" i="110"/>
  <c r="L2" i="109"/>
  <c r="L48" i="109" s="1"/>
  <c r="H6" i="108"/>
  <c r="I6" i="108" s="1"/>
  <c r="J6" i="108" s="1"/>
  <c r="K6" i="108" s="1"/>
  <c r="H4" i="109"/>
  <c r="K2" i="108"/>
  <c r="L2" i="108"/>
  <c r="L49" i="108" s="1"/>
  <c r="R68" i="92"/>
  <c r="Q67" i="92"/>
  <c r="Q66" i="92"/>
  <c r="Q65" i="92"/>
  <c r="Q64" i="92"/>
  <c r="Q63" i="92"/>
  <c r="Q62" i="92"/>
  <c r="Q61" i="92"/>
  <c r="Q60" i="92"/>
  <c r="Q59" i="92"/>
  <c r="K67" i="92"/>
  <c r="K66" i="92"/>
  <c r="K65" i="92"/>
  <c r="K64" i="92"/>
  <c r="K63" i="92"/>
  <c r="K62" i="92"/>
  <c r="K61" i="92"/>
  <c r="K60" i="92"/>
  <c r="K59" i="92"/>
  <c r="E28" i="92"/>
  <c r="E27" i="92"/>
  <c r="E26" i="92"/>
  <c r="E25" i="92"/>
  <c r="E22" i="92"/>
  <c r="E21" i="92"/>
  <c r="E20" i="92"/>
  <c r="E19" i="92"/>
  <c r="E16" i="92"/>
  <c r="E15" i="92"/>
  <c r="E14" i="92"/>
  <c r="E13" i="92"/>
  <c r="E9" i="92"/>
  <c r="E8" i="92"/>
  <c r="E6" i="92"/>
  <c r="E5" i="92"/>
  <c r="E3" i="92"/>
  <c r="H6" i="110" l="1"/>
  <c r="I6" i="110" s="1"/>
  <c r="J6" i="110" s="1"/>
  <c r="K6" i="110" s="1"/>
  <c r="H9" i="120"/>
  <c r="H10" i="120" s="1"/>
  <c r="H11" i="120" s="1"/>
  <c r="I3" i="119"/>
  <c r="J3" i="119" s="1"/>
  <c r="K3" i="119" s="1"/>
  <c r="J2" i="119"/>
  <c r="H9" i="118"/>
  <c r="I3" i="117"/>
  <c r="J3" i="117" s="1"/>
  <c r="K3" i="117" s="1"/>
  <c r="J2" i="117"/>
  <c r="H9" i="116"/>
  <c r="H10" i="116" s="1"/>
  <c r="H11" i="116" s="1"/>
  <c r="I3" i="115"/>
  <c r="J3" i="115" s="1"/>
  <c r="K3" i="115" s="1"/>
  <c r="J2" i="115"/>
  <c r="H9" i="114"/>
  <c r="H10" i="114" s="1"/>
  <c r="H11" i="114" s="1"/>
  <c r="J2" i="113"/>
  <c r="I3" i="113"/>
  <c r="J3" i="113" s="1"/>
  <c r="K3" i="113" s="1"/>
  <c r="H5" i="109"/>
  <c r="J5" i="109" s="1"/>
  <c r="K5" i="109" s="1"/>
  <c r="J4" i="109"/>
  <c r="K4" i="109" s="1"/>
  <c r="I3" i="111"/>
  <c r="J3" i="111" s="1"/>
  <c r="I4" i="111"/>
  <c r="J4" i="111" s="1"/>
  <c r="G6" i="111"/>
  <c r="H5" i="111"/>
  <c r="H7" i="108"/>
  <c r="J7" i="108" s="1"/>
  <c r="K7" i="108" s="1"/>
  <c r="H7" i="110"/>
  <c r="J7" i="110" s="1"/>
  <c r="K7" i="110" s="1"/>
  <c r="K2" i="110"/>
  <c r="K2" i="109"/>
  <c r="H3" i="106"/>
  <c r="J2" i="106"/>
  <c r="G2" i="106"/>
  <c r="AF66" i="73"/>
  <c r="AE65" i="73"/>
  <c r="AE64" i="73"/>
  <c r="AE63" i="73"/>
  <c r="AE62" i="73"/>
  <c r="AE61" i="73"/>
  <c r="AE60" i="73"/>
  <c r="AE59" i="73"/>
  <c r="AE58" i="73"/>
  <c r="AE57" i="73"/>
  <c r="K19" i="92"/>
  <c r="K20" i="92"/>
  <c r="K21" i="92"/>
  <c r="K18" i="92"/>
  <c r="K17" i="92"/>
  <c r="K16" i="92"/>
  <c r="K15" i="92"/>
  <c r="K14" i="92"/>
  <c r="K13" i="92"/>
  <c r="K4" i="92"/>
  <c r="K5" i="92"/>
  <c r="K6" i="92"/>
  <c r="K7" i="92"/>
  <c r="K8" i="92"/>
  <c r="K9" i="92"/>
  <c r="K3" i="92"/>
  <c r="R8" i="92"/>
  <c r="R7" i="92"/>
  <c r="R6" i="92"/>
  <c r="R5" i="92"/>
  <c r="R4" i="92"/>
  <c r="R3" i="92"/>
  <c r="R2" i="92"/>
  <c r="R1" i="92"/>
  <c r="AF24" i="73"/>
  <c r="AE23" i="73"/>
  <c r="AE22" i="73"/>
  <c r="AE21" i="73"/>
  <c r="AE20" i="73"/>
  <c r="AE19" i="73"/>
  <c r="AE18" i="73"/>
  <c r="AE17" i="73"/>
  <c r="AE16" i="73"/>
  <c r="L7" i="68"/>
  <c r="J7" i="68"/>
  <c r="D7" i="68"/>
  <c r="L5" i="68"/>
  <c r="J5" i="68"/>
  <c r="D5" i="68"/>
  <c r="L3" i="68"/>
  <c r="J3" i="68"/>
  <c r="D3" i="68"/>
  <c r="F2" i="8"/>
  <c r="F39" i="8" s="1"/>
  <c r="J14" i="93"/>
  <c r="I5" i="93"/>
  <c r="I6" i="93"/>
  <c r="I7" i="93"/>
  <c r="I8" i="93"/>
  <c r="J8" i="93" s="1"/>
  <c r="I9" i="93"/>
  <c r="I10" i="93"/>
  <c r="I11" i="93"/>
  <c r="I12" i="93"/>
  <c r="I13" i="93"/>
  <c r="J4" i="93"/>
  <c r="I4" i="93"/>
  <c r="F4" i="93"/>
  <c r="F5" i="93"/>
  <c r="F6" i="93"/>
  <c r="F11" i="93"/>
  <c r="F14" i="93"/>
  <c r="F15" i="93"/>
  <c r="F16" i="93"/>
  <c r="F17" i="93"/>
  <c r="D4" i="93"/>
  <c r="D5" i="93"/>
  <c r="J5" i="93" s="1"/>
  <c r="D6" i="93"/>
  <c r="J6" i="93" s="1"/>
  <c r="D7" i="93"/>
  <c r="F7" i="93" s="1"/>
  <c r="D8" i="93"/>
  <c r="F8" i="93" s="1"/>
  <c r="D9" i="93"/>
  <c r="D10" i="93"/>
  <c r="F10" i="93" s="1"/>
  <c r="D11" i="93"/>
  <c r="D12" i="93"/>
  <c r="D13" i="93"/>
  <c r="J13" i="93" s="1"/>
  <c r="D14" i="93"/>
  <c r="D15" i="93"/>
  <c r="J3" i="93"/>
  <c r="H12" i="120" l="1"/>
  <c r="H13" i="120" s="1"/>
  <c r="H14" i="120" s="1"/>
  <c r="K2" i="119"/>
  <c r="I4" i="119"/>
  <c r="J4" i="119" s="1"/>
  <c r="K4" i="119" s="1"/>
  <c r="H10" i="118"/>
  <c r="H11" i="118" s="1"/>
  <c r="K2" i="117"/>
  <c r="H12" i="116"/>
  <c r="H13" i="116" s="1"/>
  <c r="H14" i="116" s="1"/>
  <c r="K2" i="115"/>
  <c r="I4" i="115"/>
  <c r="H12" i="114"/>
  <c r="H13" i="114" s="1"/>
  <c r="H14" i="114" s="1"/>
  <c r="I4" i="113"/>
  <c r="J4" i="113" s="1"/>
  <c r="K4" i="113" s="1"/>
  <c r="K2" i="113"/>
  <c r="H8" i="108"/>
  <c r="L2" i="106"/>
  <c r="L48" i="106" s="1"/>
  <c r="G48" i="106"/>
  <c r="J8" i="108"/>
  <c r="K8" i="108" s="1"/>
  <c r="H9" i="108"/>
  <c r="I5" i="111"/>
  <c r="J5" i="111" s="1"/>
  <c r="H4" i="106"/>
  <c r="H6" i="111"/>
  <c r="G7" i="111"/>
  <c r="H8" i="110"/>
  <c r="H6" i="109"/>
  <c r="I6" i="109" s="1"/>
  <c r="J6" i="109" s="1"/>
  <c r="K6" i="109" s="1"/>
  <c r="F13" i="93"/>
  <c r="J12" i="93"/>
  <c r="F12" i="93"/>
  <c r="J11" i="93"/>
  <c r="J10" i="93"/>
  <c r="J9" i="93"/>
  <c r="F9" i="93"/>
  <c r="J7" i="93"/>
  <c r="H15" i="120" l="1"/>
  <c r="H16" i="120" s="1"/>
  <c r="I5" i="119"/>
  <c r="H12" i="118"/>
  <c r="H13" i="118" s="1"/>
  <c r="H14" i="118" s="1"/>
  <c r="I4" i="117"/>
  <c r="H15" i="116"/>
  <c r="H16" i="116" s="1"/>
  <c r="I5" i="115"/>
  <c r="J5" i="115" s="1"/>
  <c r="K5" i="115" s="1"/>
  <c r="J4" i="115"/>
  <c r="H15" i="114"/>
  <c r="H16" i="114" s="1"/>
  <c r="I5" i="113"/>
  <c r="J5" i="113" s="1"/>
  <c r="K5" i="113" s="1"/>
  <c r="H9" i="110"/>
  <c r="J8" i="110"/>
  <c r="K8" i="110" s="1"/>
  <c r="H10" i="108"/>
  <c r="J9" i="108"/>
  <c r="K9" i="108" s="1"/>
  <c r="J3" i="106"/>
  <c r="K3" i="106" s="1"/>
  <c r="I6" i="111"/>
  <c r="J6" i="111" s="1"/>
  <c r="H5" i="106"/>
  <c r="G8" i="111"/>
  <c r="G9" i="111" s="1"/>
  <c r="H7" i="111"/>
  <c r="I7" i="111" s="1"/>
  <c r="H7" i="109"/>
  <c r="J7" i="109" s="1"/>
  <c r="K7" i="109" s="1"/>
  <c r="K2" i="106"/>
  <c r="I6" i="119" l="1"/>
  <c r="J6" i="119" s="1"/>
  <c r="K6" i="119" s="1"/>
  <c r="J5" i="119"/>
  <c r="H15" i="118"/>
  <c r="H16" i="118" s="1"/>
  <c r="J4" i="117"/>
  <c r="K4" i="115"/>
  <c r="I6" i="115"/>
  <c r="H17" i="114"/>
  <c r="H18" i="114" s="1"/>
  <c r="H19" i="114" s="1"/>
  <c r="I6" i="113"/>
  <c r="H10" i="110"/>
  <c r="J9" i="110"/>
  <c r="K9" i="110" s="1"/>
  <c r="H11" i="108"/>
  <c r="I10" i="108"/>
  <c r="J10" i="108" s="1"/>
  <c r="K10" i="108" s="1"/>
  <c r="J4" i="106"/>
  <c r="K4" i="106" s="1"/>
  <c r="H6" i="106"/>
  <c r="G2" i="112"/>
  <c r="H8" i="111"/>
  <c r="H8" i="109"/>
  <c r="H17" i="120" l="1"/>
  <c r="H18" i="120" s="1"/>
  <c r="K5" i="119"/>
  <c r="I7" i="119"/>
  <c r="K4" i="117"/>
  <c r="I5" i="117"/>
  <c r="H17" i="116"/>
  <c r="H18" i="116" s="1"/>
  <c r="J6" i="115"/>
  <c r="I7" i="115"/>
  <c r="J7" i="115" s="1"/>
  <c r="K7" i="115" s="1"/>
  <c r="J6" i="113"/>
  <c r="I7" i="113"/>
  <c r="J7" i="113" s="1"/>
  <c r="K7" i="113" s="1"/>
  <c r="H11" i="110"/>
  <c r="I10" i="110"/>
  <c r="J10" i="110" s="1"/>
  <c r="K10" i="110" s="1"/>
  <c r="H9" i="109"/>
  <c r="J8" i="109"/>
  <c r="K8" i="109" s="1"/>
  <c r="H12" i="108"/>
  <c r="J11" i="108"/>
  <c r="K11" i="108" s="1"/>
  <c r="J5" i="106"/>
  <c r="K5" i="106" s="1"/>
  <c r="I8" i="111"/>
  <c r="J8" i="111" s="1"/>
  <c r="I6" i="106"/>
  <c r="H7" i="106"/>
  <c r="H2" i="112"/>
  <c r="I2" i="112" s="1"/>
  <c r="J2" i="112" s="1"/>
  <c r="J7" i="111"/>
  <c r="G4" i="8"/>
  <c r="G5" i="8" s="1"/>
  <c r="G6" i="8" s="1"/>
  <c r="G7" i="8" s="1"/>
  <c r="J7" i="119" l="1"/>
  <c r="I8" i="119"/>
  <c r="J8" i="119" s="1"/>
  <c r="K8" i="119" s="1"/>
  <c r="H17" i="118"/>
  <c r="H18" i="118" s="1"/>
  <c r="I6" i="117"/>
  <c r="J6" i="117" s="1"/>
  <c r="K6" i="117" s="1"/>
  <c r="J5" i="117"/>
  <c r="I8" i="115"/>
  <c r="J8" i="115" s="1"/>
  <c r="K8" i="115" s="1"/>
  <c r="K6" i="115"/>
  <c r="H20" i="114"/>
  <c r="I8" i="113"/>
  <c r="J8" i="113" s="1"/>
  <c r="K8" i="113" s="1"/>
  <c r="K6" i="113"/>
  <c r="H12" i="110"/>
  <c r="J11" i="110"/>
  <c r="K11" i="110" s="1"/>
  <c r="H10" i="109"/>
  <c r="J9" i="109"/>
  <c r="K9" i="109" s="1"/>
  <c r="J12" i="108"/>
  <c r="K12" i="108" s="1"/>
  <c r="H13" i="108"/>
  <c r="J6" i="106"/>
  <c r="K6" i="106" s="1"/>
  <c r="H8" i="106"/>
  <c r="H9" i="111"/>
  <c r="G10" i="111"/>
  <c r="H4" i="8"/>
  <c r="I4" i="8" s="1"/>
  <c r="H5" i="8"/>
  <c r="I5" i="8" s="1"/>
  <c r="H19" i="120" l="1"/>
  <c r="H20" i="120" s="1"/>
  <c r="I9" i="119"/>
  <c r="J9" i="119" s="1"/>
  <c r="K9" i="119" s="1"/>
  <c r="K7" i="119"/>
  <c r="K5" i="117"/>
  <c r="I7" i="117"/>
  <c r="H19" i="116"/>
  <c r="H20" i="116" s="1"/>
  <c r="I9" i="115"/>
  <c r="I9" i="113"/>
  <c r="J9" i="113" s="1"/>
  <c r="K9" i="113" s="1"/>
  <c r="J12" i="110"/>
  <c r="K12" i="110" s="1"/>
  <c r="H13" i="110"/>
  <c r="H11" i="109"/>
  <c r="I10" i="109"/>
  <c r="J10" i="109" s="1"/>
  <c r="K10" i="109" s="1"/>
  <c r="H14" i="108"/>
  <c r="J13" i="108"/>
  <c r="K13" i="108" s="1"/>
  <c r="J7" i="106"/>
  <c r="K7" i="106" s="1"/>
  <c r="I9" i="111"/>
  <c r="J9" i="111" s="1"/>
  <c r="H9" i="106"/>
  <c r="G11" i="111"/>
  <c r="G12" i="111" s="1"/>
  <c r="H10" i="111"/>
  <c r="J5" i="8"/>
  <c r="J4" i="8"/>
  <c r="I10" i="119" l="1"/>
  <c r="J10" i="119" s="1"/>
  <c r="K10" i="119" s="1"/>
  <c r="H19" i="118"/>
  <c r="H20" i="118" s="1"/>
  <c r="I8" i="117"/>
  <c r="J8" i="117" s="1"/>
  <c r="K8" i="117" s="1"/>
  <c r="J7" i="117"/>
  <c r="K7" i="117" s="1"/>
  <c r="J9" i="115"/>
  <c r="K9" i="115" s="1"/>
  <c r="I10" i="115"/>
  <c r="J10" i="115" s="1"/>
  <c r="K10" i="115" s="1"/>
  <c r="H21" i="114"/>
  <c r="I10" i="113"/>
  <c r="J10" i="113" s="1"/>
  <c r="K10" i="113" s="1"/>
  <c r="H14" i="110"/>
  <c r="J13" i="110"/>
  <c r="K13" i="110" s="1"/>
  <c r="H12" i="109"/>
  <c r="J11" i="109"/>
  <c r="K11" i="109" s="1"/>
  <c r="H15" i="108"/>
  <c r="I14" i="108"/>
  <c r="J14" i="108" s="1"/>
  <c r="K14" i="108" s="1"/>
  <c r="J8" i="106"/>
  <c r="K8" i="106" s="1"/>
  <c r="I10" i="111"/>
  <c r="J10" i="111" s="1"/>
  <c r="H10" i="106"/>
  <c r="G3" i="112"/>
  <c r="H11" i="111"/>
  <c r="H6" i="8"/>
  <c r="I6" i="8" s="1"/>
  <c r="H7" i="8"/>
  <c r="I7" i="8" s="1"/>
  <c r="I11" i="119" l="1"/>
  <c r="J11" i="119" s="1"/>
  <c r="K11" i="119" s="1"/>
  <c r="H21" i="118"/>
  <c r="I9" i="117"/>
  <c r="I11" i="115"/>
  <c r="J11" i="115" s="1"/>
  <c r="K11" i="115" s="1"/>
  <c r="I11" i="113"/>
  <c r="J11" i="113" s="1"/>
  <c r="K11" i="113" s="1"/>
  <c r="H15" i="110"/>
  <c r="I14" i="110"/>
  <c r="J14" i="110" s="1"/>
  <c r="K14" i="110" s="1"/>
  <c r="J12" i="109"/>
  <c r="K12" i="109" s="1"/>
  <c r="H13" i="109"/>
  <c r="H16" i="108"/>
  <c r="J15" i="108"/>
  <c r="K15" i="108" s="1"/>
  <c r="J9" i="106"/>
  <c r="K9" i="106" s="1"/>
  <c r="I11" i="111"/>
  <c r="J11" i="111" s="1"/>
  <c r="H11" i="106"/>
  <c r="I10" i="106"/>
  <c r="H3" i="112"/>
  <c r="I3" i="112" s="1"/>
  <c r="J3" i="112" s="1"/>
  <c r="J6" i="8"/>
  <c r="J7" i="8"/>
  <c r="G8" i="8"/>
  <c r="D3" i="93"/>
  <c r="F3" i="93" s="1"/>
  <c r="H2" i="8"/>
  <c r="I2" i="8" s="1"/>
  <c r="I12" i="119" l="1"/>
  <c r="J12" i="119" s="1"/>
  <c r="K12" i="119" s="1"/>
  <c r="J9" i="117"/>
  <c r="K9" i="117" s="1"/>
  <c r="I10" i="117"/>
  <c r="J10" i="117" s="1"/>
  <c r="K10" i="117" s="1"/>
  <c r="I12" i="115"/>
  <c r="J12" i="115" s="1"/>
  <c r="K12" i="115" s="1"/>
  <c r="I12" i="113"/>
  <c r="J12" i="113" s="1"/>
  <c r="K12" i="113" s="1"/>
  <c r="H16" i="110"/>
  <c r="J15" i="110"/>
  <c r="K15" i="110" s="1"/>
  <c r="H14" i="109"/>
  <c r="J13" i="109"/>
  <c r="K13" i="109" s="1"/>
  <c r="J16" i="108"/>
  <c r="K16" i="108" s="1"/>
  <c r="H17" i="108"/>
  <c r="J10" i="106"/>
  <c r="K10" i="106" s="1"/>
  <c r="H12" i="106"/>
  <c r="H12" i="111"/>
  <c r="G13" i="111"/>
  <c r="G9" i="8"/>
  <c r="H8" i="8"/>
  <c r="I8" i="8" s="1"/>
  <c r="M2" i="8"/>
  <c r="K2" i="8"/>
  <c r="K39" i="8" s="1"/>
  <c r="I13" i="119" l="1"/>
  <c r="J13" i="119" s="1"/>
  <c r="K13" i="119" s="1"/>
  <c r="I11" i="117"/>
  <c r="J11" i="117" s="1"/>
  <c r="K11" i="117" s="1"/>
  <c r="I13" i="115"/>
  <c r="J13" i="115" s="1"/>
  <c r="K13" i="115" s="1"/>
  <c r="H22" i="114"/>
  <c r="I13" i="113"/>
  <c r="J13" i="113" s="1"/>
  <c r="K13" i="113" s="1"/>
  <c r="J16" i="110"/>
  <c r="K16" i="110" s="1"/>
  <c r="H17" i="110"/>
  <c r="H15" i="109"/>
  <c r="I14" i="109"/>
  <c r="J14" i="109" s="1"/>
  <c r="K14" i="109" s="1"/>
  <c r="H18" i="108"/>
  <c r="J17" i="108"/>
  <c r="K17" i="108" s="1"/>
  <c r="J11" i="106"/>
  <c r="K11" i="106" s="1"/>
  <c r="I12" i="111"/>
  <c r="J12" i="111" s="1"/>
  <c r="H13" i="106"/>
  <c r="G14" i="111"/>
  <c r="G15" i="111" s="1"/>
  <c r="H13" i="111"/>
  <c r="J8" i="8"/>
  <c r="G10" i="8"/>
  <c r="G11" i="8" s="1"/>
  <c r="I9" i="8"/>
  <c r="I3" i="93"/>
  <c r="I14" i="119" l="1"/>
  <c r="J14" i="119" s="1"/>
  <c r="K14" i="119" s="1"/>
  <c r="H22" i="118"/>
  <c r="I12" i="117"/>
  <c r="J12" i="117" s="1"/>
  <c r="K12" i="117" s="1"/>
  <c r="I14" i="115"/>
  <c r="J14" i="115" s="1"/>
  <c r="K14" i="115" s="1"/>
  <c r="I14" i="113"/>
  <c r="J14" i="113" s="1"/>
  <c r="K14" i="113" s="1"/>
  <c r="H18" i="110"/>
  <c r="J17" i="110"/>
  <c r="K17" i="110" s="1"/>
  <c r="H16" i="109"/>
  <c r="J15" i="109"/>
  <c r="K15" i="109" s="1"/>
  <c r="H19" i="108"/>
  <c r="I18" i="108"/>
  <c r="J18" i="108" s="1"/>
  <c r="K18" i="108" s="1"/>
  <c r="J12" i="106"/>
  <c r="K12" i="106" s="1"/>
  <c r="I13" i="111"/>
  <c r="J13" i="111" s="1"/>
  <c r="H14" i="106"/>
  <c r="G4" i="112"/>
  <c r="H14" i="111"/>
  <c r="J9" i="8"/>
  <c r="H10" i="8"/>
  <c r="I10" i="8" s="1"/>
  <c r="H11" i="8"/>
  <c r="I11" i="8" s="1"/>
  <c r="J2" i="8"/>
  <c r="H21" i="120" l="1"/>
  <c r="I15" i="119"/>
  <c r="J15" i="119" s="1"/>
  <c r="K15" i="119" s="1"/>
  <c r="I13" i="117"/>
  <c r="J13" i="117" s="1"/>
  <c r="K13" i="117" s="1"/>
  <c r="H21" i="116"/>
  <c r="I15" i="115"/>
  <c r="J15" i="115" s="1"/>
  <c r="K15" i="115" s="1"/>
  <c r="I15" i="113"/>
  <c r="J15" i="113" s="1"/>
  <c r="K15" i="113" s="1"/>
  <c r="H19" i="110"/>
  <c r="I18" i="110"/>
  <c r="J18" i="110" s="1"/>
  <c r="K18" i="110" s="1"/>
  <c r="J16" i="109"/>
  <c r="K16" i="109" s="1"/>
  <c r="H17" i="109"/>
  <c r="H20" i="108"/>
  <c r="J19" i="108"/>
  <c r="K19" i="108" s="1"/>
  <c r="J13" i="106"/>
  <c r="K13" i="106" s="1"/>
  <c r="I14" i="111"/>
  <c r="J14" i="111" s="1"/>
  <c r="H15" i="106"/>
  <c r="I14" i="106"/>
  <c r="H4" i="112"/>
  <c r="I4" i="112" s="1"/>
  <c r="J4" i="112" s="1"/>
  <c r="J10" i="8"/>
  <c r="J11" i="8"/>
  <c r="G12" i="8"/>
  <c r="I16" i="119" l="1"/>
  <c r="J16" i="119" s="1"/>
  <c r="K16" i="119" s="1"/>
  <c r="I14" i="117"/>
  <c r="J14" i="117" s="1"/>
  <c r="K14" i="117" s="1"/>
  <c r="I16" i="115"/>
  <c r="J16" i="115" s="1"/>
  <c r="K16" i="115" s="1"/>
  <c r="H23" i="114"/>
  <c r="I16" i="113"/>
  <c r="J16" i="113" s="1"/>
  <c r="K16" i="113" s="1"/>
  <c r="H20" i="110"/>
  <c r="J19" i="110"/>
  <c r="K19" i="110" s="1"/>
  <c r="H18" i="109"/>
  <c r="J17" i="109"/>
  <c r="K17" i="109" s="1"/>
  <c r="J20" i="108"/>
  <c r="K20" i="108" s="1"/>
  <c r="H21" i="108"/>
  <c r="J14" i="106"/>
  <c r="K14" i="106" s="1"/>
  <c r="H16" i="106"/>
  <c r="H15" i="111"/>
  <c r="G16" i="111"/>
  <c r="G13" i="8"/>
  <c r="H12" i="8"/>
  <c r="I12" i="8" s="1"/>
  <c r="H22" i="120" l="1"/>
  <c r="I17" i="119"/>
  <c r="J17" i="119" s="1"/>
  <c r="K17" i="119" s="1"/>
  <c r="I15" i="117"/>
  <c r="J15" i="117" s="1"/>
  <c r="K15" i="117" s="1"/>
  <c r="I17" i="115"/>
  <c r="J17" i="115" s="1"/>
  <c r="K17" i="115" s="1"/>
  <c r="I17" i="113"/>
  <c r="J17" i="113" s="1"/>
  <c r="K17" i="113" s="1"/>
  <c r="J20" i="110"/>
  <c r="K20" i="110" s="1"/>
  <c r="H21" i="110"/>
  <c r="H19" i="109"/>
  <c r="I18" i="109"/>
  <c r="J18" i="109" s="1"/>
  <c r="K18" i="109" s="1"/>
  <c r="H22" i="108"/>
  <c r="I21" i="108"/>
  <c r="J21" i="108" s="1"/>
  <c r="K21" i="108" s="1"/>
  <c r="J15" i="106"/>
  <c r="K15" i="106" s="1"/>
  <c r="I15" i="111"/>
  <c r="J15" i="111" s="1"/>
  <c r="H17" i="106"/>
  <c r="G17" i="111"/>
  <c r="H16" i="111"/>
  <c r="J12" i="8"/>
  <c r="G14" i="8"/>
  <c r="G15" i="8" s="1"/>
  <c r="G16" i="8" s="1"/>
  <c r="G17" i="8" s="1"/>
  <c r="G18" i="8" s="1"/>
  <c r="G19" i="8" s="1"/>
  <c r="G20" i="8" s="1"/>
  <c r="G21" i="8" s="1"/>
  <c r="G22" i="8" s="1"/>
  <c r="G23" i="8" s="1"/>
  <c r="G24" i="8" s="1"/>
  <c r="G25" i="8" s="1"/>
  <c r="G26" i="8" s="1"/>
  <c r="G27" i="8" s="1"/>
  <c r="G28" i="8" s="1"/>
  <c r="G29" i="8" s="1"/>
  <c r="G30" i="8" s="1"/>
  <c r="G31" i="8" s="1"/>
  <c r="G32" i="8" s="1"/>
  <c r="G33" i="8" s="1"/>
  <c r="G34" i="8" s="1"/>
  <c r="G35" i="8" s="1"/>
  <c r="G36" i="8" s="1"/>
  <c r="G37" i="8" s="1"/>
  <c r="G38" i="8" s="1"/>
  <c r="I13" i="8"/>
  <c r="I18" i="119" l="1"/>
  <c r="J18" i="119" s="1"/>
  <c r="K18" i="119" s="1"/>
  <c r="I16" i="117"/>
  <c r="J16" i="117" s="1"/>
  <c r="K16" i="117" s="1"/>
  <c r="I18" i="115"/>
  <c r="J18" i="115" s="1"/>
  <c r="K18" i="115" s="1"/>
  <c r="I18" i="113"/>
  <c r="J18" i="113" s="1"/>
  <c r="K18" i="113" s="1"/>
  <c r="H22" i="110"/>
  <c r="I21" i="110"/>
  <c r="J21" i="110" s="1"/>
  <c r="K21" i="110" s="1"/>
  <c r="H20" i="109"/>
  <c r="J19" i="109"/>
  <c r="K19" i="109" s="1"/>
  <c r="H23" i="108"/>
  <c r="I22" i="108"/>
  <c r="J22" i="108" s="1"/>
  <c r="K22" i="108" s="1"/>
  <c r="J16" i="106"/>
  <c r="K16" i="106" s="1"/>
  <c r="I16" i="111"/>
  <c r="J16" i="111" s="1"/>
  <c r="H18" i="106"/>
  <c r="H17" i="111"/>
  <c r="G18" i="111"/>
  <c r="J13" i="8"/>
  <c r="H14" i="8"/>
  <c r="I14" i="8" s="1"/>
  <c r="I19" i="119" l="1"/>
  <c r="J19" i="119" s="1"/>
  <c r="K19" i="119" s="1"/>
  <c r="I17" i="117"/>
  <c r="J17" i="117" s="1"/>
  <c r="K17" i="117" s="1"/>
  <c r="I19" i="115"/>
  <c r="J19" i="115" s="1"/>
  <c r="K19" i="115" s="1"/>
  <c r="H24" i="114"/>
  <c r="I19" i="113"/>
  <c r="J19" i="113" s="1"/>
  <c r="K19" i="113" s="1"/>
  <c r="H23" i="110"/>
  <c r="I22" i="110"/>
  <c r="J22" i="110" s="1"/>
  <c r="K22" i="110" s="1"/>
  <c r="H21" i="109"/>
  <c r="J20" i="109"/>
  <c r="K20" i="109" s="1"/>
  <c r="H24" i="108"/>
  <c r="J23" i="108"/>
  <c r="K23" i="108" s="1"/>
  <c r="J17" i="106"/>
  <c r="K17" i="106" s="1"/>
  <c r="I17" i="111"/>
  <c r="J17" i="111" s="1"/>
  <c r="H19" i="106"/>
  <c r="I18" i="106"/>
  <c r="G19" i="111"/>
  <c r="H18" i="111"/>
  <c r="J14" i="8"/>
  <c r="H15" i="8"/>
  <c r="I15" i="8" s="1"/>
  <c r="I20" i="119" l="1"/>
  <c r="J20" i="119" s="1"/>
  <c r="K20" i="119" s="1"/>
  <c r="I18" i="117"/>
  <c r="J18" i="117" s="1"/>
  <c r="K18" i="117" s="1"/>
  <c r="I20" i="115"/>
  <c r="J20" i="115" s="1"/>
  <c r="K20" i="115" s="1"/>
  <c r="I20" i="113"/>
  <c r="J20" i="113" s="1"/>
  <c r="K20" i="113" s="1"/>
  <c r="H24" i="110"/>
  <c r="J23" i="110"/>
  <c r="K23" i="110" s="1"/>
  <c r="H22" i="109"/>
  <c r="I21" i="109"/>
  <c r="J21" i="109" s="1"/>
  <c r="K21" i="109" s="1"/>
  <c r="J24" i="108"/>
  <c r="K24" i="108" s="1"/>
  <c r="H25" i="108"/>
  <c r="J18" i="106"/>
  <c r="K18" i="106" s="1"/>
  <c r="I18" i="111"/>
  <c r="J18" i="111" s="1"/>
  <c r="H20" i="106"/>
  <c r="H19" i="111"/>
  <c r="G20" i="111"/>
  <c r="J15" i="8"/>
  <c r="H16" i="8"/>
  <c r="I16" i="8" s="1"/>
  <c r="I21" i="119" l="1"/>
  <c r="J21" i="119" s="1"/>
  <c r="K21" i="119" s="1"/>
  <c r="I19" i="117"/>
  <c r="J19" i="117" s="1"/>
  <c r="K19" i="117" s="1"/>
  <c r="I21" i="115"/>
  <c r="J21" i="115" s="1"/>
  <c r="K21" i="115" s="1"/>
  <c r="I21" i="113"/>
  <c r="J21" i="113" s="1"/>
  <c r="K21" i="113" s="1"/>
  <c r="H25" i="110"/>
  <c r="J24" i="110"/>
  <c r="K24" i="110" s="1"/>
  <c r="H23" i="109"/>
  <c r="I22" i="109"/>
  <c r="J22" i="109" s="1"/>
  <c r="K22" i="109" s="1"/>
  <c r="H26" i="108"/>
  <c r="I25" i="108"/>
  <c r="J25" i="108" s="1"/>
  <c r="K25" i="108" s="1"/>
  <c r="J19" i="106"/>
  <c r="K19" i="106" s="1"/>
  <c r="I19" i="111"/>
  <c r="J19" i="111" s="1"/>
  <c r="H21" i="106"/>
  <c r="G21" i="111"/>
  <c r="G22" i="111" s="1"/>
  <c r="H20" i="111"/>
  <c r="J16" i="8"/>
  <c r="I17" i="8"/>
  <c r="I22" i="119" l="1"/>
  <c r="J22" i="119" s="1"/>
  <c r="K22" i="119" s="1"/>
  <c r="I20" i="117"/>
  <c r="J20" i="117" s="1"/>
  <c r="K20" i="117" s="1"/>
  <c r="I22" i="115"/>
  <c r="J22" i="115" s="1"/>
  <c r="K22" i="115" s="1"/>
  <c r="H25" i="114"/>
  <c r="I23" i="113"/>
  <c r="I22" i="113"/>
  <c r="J22" i="113" s="1"/>
  <c r="K22" i="113" s="1"/>
  <c r="H26" i="110"/>
  <c r="I25" i="110"/>
  <c r="J25" i="110" s="1"/>
  <c r="K25" i="110" s="1"/>
  <c r="H24" i="109"/>
  <c r="J23" i="109"/>
  <c r="K23" i="109" s="1"/>
  <c r="H27" i="108"/>
  <c r="I26" i="108"/>
  <c r="J26" i="108" s="1"/>
  <c r="K26" i="108" s="1"/>
  <c r="J20" i="106"/>
  <c r="K20" i="106" s="1"/>
  <c r="I20" i="111"/>
  <c r="J20" i="111" s="1"/>
  <c r="H22" i="106"/>
  <c r="I21" i="106"/>
  <c r="G5" i="112"/>
  <c r="H21" i="111"/>
  <c r="J17" i="8"/>
  <c r="H18" i="8"/>
  <c r="I18" i="8" s="1"/>
  <c r="I23" i="119" l="1"/>
  <c r="J23" i="119" s="1"/>
  <c r="K23" i="119" s="1"/>
  <c r="I21" i="117"/>
  <c r="J21" i="117" s="1"/>
  <c r="K21" i="117" s="1"/>
  <c r="I23" i="115"/>
  <c r="J23" i="115" s="1"/>
  <c r="K23" i="115" s="1"/>
  <c r="I26" i="114"/>
  <c r="J23" i="113"/>
  <c r="I24" i="113"/>
  <c r="H27" i="110"/>
  <c r="I26" i="110"/>
  <c r="J26" i="110" s="1"/>
  <c r="K26" i="110" s="1"/>
  <c r="H25" i="109"/>
  <c r="J24" i="109"/>
  <c r="K24" i="109" s="1"/>
  <c r="H28" i="108"/>
  <c r="J27" i="108"/>
  <c r="K27" i="108" s="1"/>
  <c r="J21" i="106"/>
  <c r="K21" i="106" s="1"/>
  <c r="I21" i="111"/>
  <c r="J21" i="111" s="1"/>
  <c r="H23" i="106"/>
  <c r="H5" i="112"/>
  <c r="I5" i="112" s="1"/>
  <c r="J5" i="112" s="1"/>
  <c r="J18" i="8"/>
  <c r="H19" i="8"/>
  <c r="I19" i="8" s="1"/>
  <c r="I24" i="119" l="1"/>
  <c r="J24" i="119" s="1"/>
  <c r="K24" i="119" s="1"/>
  <c r="I22" i="117"/>
  <c r="J22" i="117" s="1"/>
  <c r="K22" i="117" s="1"/>
  <c r="I24" i="115"/>
  <c r="J24" i="115" s="1"/>
  <c r="K24" i="115" s="1"/>
  <c r="J26" i="114"/>
  <c r="K23" i="113"/>
  <c r="J24" i="113"/>
  <c r="H28" i="110"/>
  <c r="J27" i="110"/>
  <c r="K27" i="110" s="1"/>
  <c r="H26" i="109"/>
  <c r="I25" i="109"/>
  <c r="J25" i="109" s="1"/>
  <c r="K25" i="109" s="1"/>
  <c r="J28" i="108"/>
  <c r="K28" i="108" s="1"/>
  <c r="H29" i="108"/>
  <c r="J22" i="106"/>
  <c r="K22" i="106" s="1"/>
  <c r="H24" i="106"/>
  <c r="H22" i="111"/>
  <c r="G23" i="111"/>
  <c r="J19" i="8"/>
  <c r="H20" i="8"/>
  <c r="I20" i="8" s="1"/>
  <c r="I25" i="119" l="1"/>
  <c r="J25" i="119" s="1"/>
  <c r="K25" i="119" s="1"/>
  <c r="I23" i="117"/>
  <c r="J23" i="117" s="1"/>
  <c r="K23" i="117" s="1"/>
  <c r="I25" i="115"/>
  <c r="J25" i="115" s="1"/>
  <c r="K25" i="115" s="1"/>
  <c r="J28" i="110"/>
  <c r="K28" i="110" s="1"/>
  <c r="H29" i="110"/>
  <c r="H27" i="109"/>
  <c r="I26" i="109"/>
  <c r="J26" i="109" s="1"/>
  <c r="K26" i="109" s="1"/>
  <c r="H30" i="108"/>
  <c r="I29" i="108"/>
  <c r="J29" i="108" s="1"/>
  <c r="K29" i="108" s="1"/>
  <c r="J23" i="106"/>
  <c r="K23" i="106" s="1"/>
  <c r="I22" i="111"/>
  <c r="J22" i="111" s="1"/>
  <c r="H25" i="106"/>
  <c r="G24" i="111"/>
  <c r="G25" i="111" s="1"/>
  <c r="H23" i="111"/>
  <c r="J20" i="8"/>
  <c r="H21" i="8"/>
  <c r="I21" i="8" s="1"/>
  <c r="I27" i="119" l="1"/>
  <c r="I26" i="119"/>
  <c r="J26" i="119" s="1"/>
  <c r="K26" i="119" s="1"/>
  <c r="I24" i="117"/>
  <c r="J24" i="117" s="1"/>
  <c r="K24" i="117" s="1"/>
  <c r="I26" i="115"/>
  <c r="J26" i="115" s="1"/>
  <c r="K26" i="115" s="1"/>
  <c r="H30" i="110"/>
  <c r="I29" i="110"/>
  <c r="J29" i="110" s="1"/>
  <c r="K29" i="110" s="1"/>
  <c r="H28" i="109"/>
  <c r="J27" i="109"/>
  <c r="K27" i="109" s="1"/>
  <c r="H31" i="108"/>
  <c r="I30" i="108"/>
  <c r="J30" i="108" s="1"/>
  <c r="K30" i="108" s="1"/>
  <c r="J24" i="106"/>
  <c r="K24" i="106" s="1"/>
  <c r="I23" i="111"/>
  <c r="J23" i="111" s="1"/>
  <c r="H26" i="106"/>
  <c r="I25" i="106"/>
  <c r="G6" i="112"/>
  <c r="H24" i="111"/>
  <c r="J21" i="8"/>
  <c r="H22" i="8"/>
  <c r="I22" i="8" s="1"/>
  <c r="I23" i="120" l="1"/>
  <c r="J27" i="119"/>
  <c r="I28" i="119"/>
  <c r="I25" i="117"/>
  <c r="J25" i="117" s="1"/>
  <c r="K25" i="117" s="1"/>
  <c r="I28" i="115"/>
  <c r="I27" i="115"/>
  <c r="J27" i="115" s="1"/>
  <c r="K27" i="115" s="1"/>
  <c r="H31" i="110"/>
  <c r="I30" i="110"/>
  <c r="J30" i="110" s="1"/>
  <c r="K30" i="110" s="1"/>
  <c r="J28" i="109"/>
  <c r="K28" i="109" s="1"/>
  <c r="H29" i="109"/>
  <c r="H32" i="108"/>
  <c r="I31" i="108"/>
  <c r="J31" i="108" s="1"/>
  <c r="K31" i="108" s="1"/>
  <c r="J25" i="106"/>
  <c r="K25" i="106" s="1"/>
  <c r="I24" i="111"/>
  <c r="J24" i="111" s="1"/>
  <c r="H27" i="106"/>
  <c r="I26" i="106"/>
  <c r="H6" i="112"/>
  <c r="I6" i="112" s="1"/>
  <c r="J6" i="112" s="1"/>
  <c r="J22" i="8"/>
  <c r="H23" i="8"/>
  <c r="I23" i="8" s="1"/>
  <c r="J23" i="120" l="1"/>
  <c r="K27" i="119"/>
  <c r="J28" i="119"/>
  <c r="I23" i="118"/>
  <c r="I26" i="117"/>
  <c r="I22" i="116"/>
  <c r="J28" i="115"/>
  <c r="I29" i="115"/>
  <c r="H32" i="110"/>
  <c r="I31" i="110"/>
  <c r="J31" i="110" s="1"/>
  <c r="K31" i="110" s="1"/>
  <c r="H30" i="109"/>
  <c r="I29" i="109"/>
  <c r="J29" i="109" s="1"/>
  <c r="K29" i="109" s="1"/>
  <c r="I32" i="108"/>
  <c r="J32" i="108" s="1"/>
  <c r="K32" i="108" s="1"/>
  <c r="H33" i="108"/>
  <c r="J26" i="106"/>
  <c r="K26" i="106" s="1"/>
  <c r="H28" i="106"/>
  <c r="H25" i="111"/>
  <c r="G26" i="111"/>
  <c r="J23" i="8"/>
  <c r="H24" i="8"/>
  <c r="I24" i="8" s="1"/>
  <c r="J23" i="118" l="1"/>
  <c r="J26" i="117"/>
  <c r="I27" i="117"/>
  <c r="J22" i="116"/>
  <c r="K28" i="115"/>
  <c r="J29" i="115"/>
  <c r="I32" i="110"/>
  <c r="J32" i="110" s="1"/>
  <c r="K32" i="110" s="1"/>
  <c r="H33" i="110"/>
  <c r="H31" i="109"/>
  <c r="J30" i="109"/>
  <c r="K30" i="109" s="1"/>
  <c r="H34" i="108"/>
  <c r="I33" i="108"/>
  <c r="J33" i="108" s="1"/>
  <c r="K33" i="108" s="1"/>
  <c r="J27" i="106"/>
  <c r="K27" i="106" s="1"/>
  <c r="I25" i="111"/>
  <c r="J25" i="111" s="1"/>
  <c r="I28" i="106"/>
  <c r="H29" i="106"/>
  <c r="G27" i="111"/>
  <c r="H26" i="111"/>
  <c r="J24" i="8"/>
  <c r="I25" i="8"/>
  <c r="K26" i="117" l="1"/>
  <c r="J27" i="117"/>
  <c r="H34" i="110"/>
  <c r="I33" i="110"/>
  <c r="J33" i="110" s="1"/>
  <c r="K33" i="110" s="1"/>
  <c r="I31" i="109"/>
  <c r="J31" i="109" s="1"/>
  <c r="K31" i="109" s="1"/>
  <c r="H32" i="109"/>
  <c r="H35" i="108"/>
  <c r="I34" i="108"/>
  <c r="J34" i="108" s="1"/>
  <c r="K34" i="108" s="1"/>
  <c r="J28" i="106"/>
  <c r="K28" i="106" s="1"/>
  <c r="I26" i="111"/>
  <c r="J26" i="111" s="1"/>
  <c r="H30" i="106"/>
  <c r="I29" i="106"/>
  <c r="H27" i="111"/>
  <c r="G28" i="111"/>
  <c r="J25" i="8"/>
  <c r="H26" i="8"/>
  <c r="I26" i="8" s="1"/>
  <c r="H35" i="110" l="1"/>
  <c r="I34" i="110"/>
  <c r="J34" i="110" s="1"/>
  <c r="K34" i="110" s="1"/>
  <c r="H33" i="109"/>
  <c r="I32" i="109"/>
  <c r="J32" i="109" s="1"/>
  <c r="K32" i="109" s="1"/>
  <c r="H36" i="108"/>
  <c r="J35" i="108"/>
  <c r="K35" i="108" s="1"/>
  <c r="J29" i="106"/>
  <c r="K29" i="106" s="1"/>
  <c r="I27" i="111"/>
  <c r="J27" i="111" s="1"/>
  <c r="H31" i="106"/>
  <c r="G29" i="111"/>
  <c r="H28" i="111"/>
  <c r="J26" i="8"/>
  <c r="H27" i="8"/>
  <c r="I27" i="8" s="1"/>
  <c r="H36" i="110" l="1"/>
  <c r="J35" i="110"/>
  <c r="K35" i="110" s="1"/>
  <c r="H34" i="109"/>
  <c r="I33" i="109"/>
  <c r="J33" i="109" s="1"/>
  <c r="K33" i="109" s="1"/>
  <c r="I36" i="108"/>
  <c r="J36" i="108" s="1"/>
  <c r="K36" i="108" s="1"/>
  <c r="H37" i="108"/>
  <c r="J30" i="106"/>
  <c r="K30" i="106" s="1"/>
  <c r="J28" i="111"/>
  <c r="I28" i="111"/>
  <c r="I31" i="106"/>
  <c r="H32" i="106"/>
  <c r="H29" i="111"/>
  <c r="G30" i="111"/>
  <c r="J27" i="8"/>
  <c r="H28" i="8"/>
  <c r="I28" i="8" s="1"/>
  <c r="I36" i="110" l="1"/>
  <c r="J36" i="110" s="1"/>
  <c r="K36" i="110" s="1"/>
  <c r="H37" i="110"/>
  <c r="H35" i="109"/>
  <c r="J34" i="109"/>
  <c r="K34" i="109" s="1"/>
  <c r="H38" i="108"/>
  <c r="I37" i="108"/>
  <c r="J37" i="108" s="1"/>
  <c r="K37" i="108" s="1"/>
  <c r="J31" i="106"/>
  <c r="K31" i="106" s="1"/>
  <c r="I29" i="111"/>
  <c r="J29" i="111" s="1"/>
  <c r="H33" i="106"/>
  <c r="I32" i="106"/>
  <c r="G31" i="111"/>
  <c r="H30" i="111"/>
  <c r="J28" i="8"/>
  <c r="I29" i="8"/>
  <c r="H38" i="110" l="1"/>
  <c r="I37" i="110"/>
  <c r="J37" i="110" s="1"/>
  <c r="K37" i="110" s="1"/>
  <c r="I35" i="109"/>
  <c r="J35" i="109" s="1"/>
  <c r="K35" i="109" s="1"/>
  <c r="H36" i="109"/>
  <c r="H39" i="108"/>
  <c r="I38" i="108"/>
  <c r="J38" i="108" s="1"/>
  <c r="K38" i="108" s="1"/>
  <c r="J32" i="106"/>
  <c r="K32" i="106" s="1"/>
  <c r="I30" i="111"/>
  <c r="J30" i="111" s="1"/>
  <c r="H34" i="106"/>
  <c r="I33" i="106"/>
  <c r="H31" i="111"/>
  <c r="G32" i="111"/>
  <c r="J29" i="8"/>
  <c r="H30" i="8"/>
  <c r="I30" i="8" s="1"/>
  <c r="H39" i="110" l="1"/>
  <c r="J38" i="110"/>
  <c r="K38" i="110" s="1"/>
  <c r="H37" i="109"/>
  <c r="I36" i="109"/>
  <c r="J36" i="109" s="1"/>
  <c r="K36" i="109" s="1"/>
  <c r="H40" i="108"/>
  <c r="I39" i="108"/>
  <c r="J39" i="108" s="1"/>
  <c r="K39" i="108" s="1"/>
  <c r="J33" i="106"/>
  <c r="K33" i="106" s="1"/>
  <c r="I31" i="111"/>
  <c r="J31" i="111" s="1"/>
  <c r="H35" i="106"/>
  <c r="G33" i="111"/>
  <c r="H33" i="111" s="1"/>
  <c r="I33" i="111" s="1"/>
  <c r="H32" i="111"/>
  <c r="J30" i="8"/>
  <c r="H31" i="8"/>
  <c r="I31" i="8" s="1"/>
  <c r="H40" i="110" l="1"/>
  <c r="I39" i="110"/>
  <c r="J39" i="110" s="1"/>
  <c r="K39" i="110" s="1"/>
  <c r="H38" i="109"/>
  <c r="I37" i="109"/>
  <c r="J37" i="109" s="1"/>
  <c r="K37" i="109" s="1"/>
  <c r="I40" i="108"/>
  <c r="J40" i="108" s="1"/>
  <c r="K40" i="108" s="1"/>
  <c r="H41" i="108"/>
  <c r="J34" i="106"/>
  <c r="K34" i="106" s="1"/>
  <c r="I32" i="111"/>
  <c r="J32" i="111" s="1"/>
  <c r="H36" i="106"/>
  <c r="I35" i="106"/>
  <c r="H7" i="112"/>
  <c r="H34" i="111"/>
  <c r="J31" i="8"/>
  <c r="H32" i="8"/>
  <c r="I32" i="8" s="1"/>
  <c r="H41" i="110" l="1"/>
  <c r="I40" i="110"/>
  <c r="J40" i="110" s="1"/>
  <c r="K40" i="110" s="1"/>
  <c r="H39" i="109"/>
  <c r="I38" i="109"/>
  <c r="J38" i="109" s="1"/>
  <c r="K38" i="109" s="1"/>
  <c r="H42" i="108"/>
  <c r="I41" i="108"/>
  <c r="J41" i="108" s="1"/>
  <c r="K41" i="108" s="1"/>
  <c r="J35" i="106"/>
  <c r="K35" i="106" s="1"/>
  <c r="H37" i="106"/>
  <c r="I36" i="106"/>
  <c r="I7" i="112"/>
  <c r="J33" i="111"/>
  <c r="I34" i="111"/>
  <c r="J32" i="8"/>
  <c r="H33" i="8"/>
  <c r="I33" i="8" s="1"/>
  <c r="H42" i="110" l="1"/>
  <c r="I41" i="110"/>
  <c r="J41" i="110" s="1"/>
  <c r="K41" i="110" s="1"/>
  <c r="I39" i="109"/>
  <c r="J39" i="109" s="1"/>
  <c r="K39" i="109" s="1"/>
  <c r="H40" i="109"/>
  <c r="H43" i="108"/>
  <c r="I42" i="108"/>
  <c r="J42" i="108" s="1"/>
  <c r="K42" i="108" s="1"/>
  <c r="J36" i="106"/>
  <c r="K36" i="106" s="1"/>
  <c r="H38" i="106"/>
  <c r="I37" i="106"/>
  <c r="J33" i="8"/>
  <c r="H34" i="8"/>
  <c r="I34" i="8" s="1"/>
  <c r="H43" i="110" l="1"/>
  <c r="I42" i="110"/>
  <c r="J42" i="110" s="1"/>
  <c r="K42" i="110" s="1"/>
  <c r="H41" i="109"/>
  <c r="I40" i="109"/>
  <c r="J40" i="109" s="1"/>
  <c r="K40" i="109" s="1"/>
  <c r="H44" i="108"/>
  <c r="I43" i="108"/>
  <c r="J43" i="108" s="1"/>
  <c r="K43" i="108" s="1"/>
  <c r="J37" i="106"/>
  <c r="K37" i="106" s="1"/>
  <c r="H39" i="106"/>
  <c r="J34" i="8"/>
  <c r="H35" i="8"/>
  <c r="I35" i="8" s="1"/>
  <c r="H44" i="110" l="1"/>
  <c r="I43" i="110"/>
  <c r="J43" i="110" s="1"/>
  <c r="K43" i="110" s="1"/>
  <c r="H42" i="109"/>
  <c r="I41" i="109"/>
  <c r="J41" i="109" s="1"/>
  <c r="K41" i="109" s="1"/>
  <c r="I44" i="108"/>
  <c r="J44" i="108" s="1"/>
  <c r="K44" i="108" s="1"/>
  <c r="H45" i="108"/>
  <c r="J38" i="106"/>
  <c r="K38" i="106" s="1"/>
  <c r="I39" i="106"/>
  <c r="H40" i="106"/>
  <c r="J35" i="8"/>
  <c r="H36" i="8"/>
  <c r="I36" i="8" s="1"/>
  <c r="I44" i="110" l="1"/>
  <c r="J44" i="110" s="1"/>
  <c r="K44" i="110" s="1"/>
  <c r="H45" i="110"/>
  <c r="H43" i="109"/>
  <c r="I42" i="109"/>
  <c r="J42" i="109" s="1"/>
  <c r="K42" i="109" s="1"/>
  <c r="H46" i="108"/>
  <c r="I45" i="108"/>
  <c r="J45" i="108" s="1"/>
  <c r="K45" i="108" s="1"/>
  <c r="J39" i="106"/>
  <c r="K39" i="106" s="1"/>
  <c r="H41" i="106"/>
  <c r="I40" i="106"/>
  <c r="J36" i="8"/>
  <c r="H38" i="8"/>
  <c r="I38" i="8" s="1"/>
  <c r="H37" i="8"/>
  <c r="I37" i="8" s="1"/>
  <c r="H46" i="110" l="1"/>
  <c r="I45" i="110"/>
  <c r="J45" i="110" s="1"/>
  <c r="K45" i="110" s="1"/>
  <c r="I43" i="109"/>
  <c r="J43" i="109" s="1"/>
  <c r="K43" i="109" s="1"/>
  <c r="H44" i="109"/>
  <c r="H47" i="108"/>
  <c r="I46" i="108"/>
  <c r="J46" i="108" s="1"/>
  <c r="K46" i="108" s="1"/>
  <c r="J40" i="106"/>
  <c r="K40" i="106" s="1"/>
  <c r="H42" i="106"/>
  <c r="I41" i="106"/>
  <c r="J37" i="8"/>
  <c r="J38" i="8"/>
  <c r="H47" i="110" l="1"/>
  <c r="I46" i="110"/>
  <c r="J46" i="110" s="1"/>
  <c r="K46" i="110" s="1"/>
  <c r="H45" i="109"/>
  <c r="I44" i="109"/>
  <c r="J44" i="109" s="1"/>
  <c r="K44" i="109" s="1"/>
  <c r="H48" i="108"/>
  <c r="I48" i="108" s="1"/>
  <c r="J48" i="108" s="1"/>
  <c r="K48" i="108" s="1"/>
  <c r="I47" i="108"/>
  <c r="J47" i="108" s="1"/>
  <c r="K47" i="108" s="1"/>
  <c r="J41" i="106"/>
  <c r="K41" i="106" s="1"/>
  <c r="H43" i="106"/>
  <c r="I49" i="108" l="1"/>
  <c r="H48" i="110"/>
  <c r="I48" i="110" s="1"/>
  <c r="J48" i="110" s="1"/>
  <c r="K48" i="110" s="1"/>
  <c r="I47" i="110"/>
  <c r="J47" i="110" s="1"/>
  <c r="K47" i="110" s="1"/>
  <c r="H46" i="109"/>
  <c r="I45" i="109"/>
  <c r="J45" i="109" s="1"/>
  <c r="K45" i="109" s="1"/>
  <c r="J42" i="106"/>
  <c r="K42" i="106" s="1"/>
  <c r="I43" i="106"/>
  <c r="H44" i="106"/>
  <c r="J49" i="108"/>
  <c r="I49" i="110" l="1"/>
  <c r="H47" i="109"/>
  <c r="I46" i="109"/>
  <c r="J46" i="109" s="1"/>
  <c r="K46" i="109" s="1"/>
  <c r="J43" i="106"/>
  <c r="K43" i="106" s="1"/>
  <c r="H45" i="106"/>
  <c r="I44" i="106"/>
  <c r="J49" i="110"/>
  <c r="I47" i="109" l="1"/>
  <c r="H48" i="109"/>
  <c r="J44" i="106"/>
  <c r="K44" i="106" s="1"/>
  <c r="H46" i="106"/>
  <c r="I45" i="106"/>
  <c r="J47" i="109" l="1"/>
  <c r="I48" i="109"/>
  <c r="J45" i="106"/>
  <c r="K45" i="106" s="1"/>
  <c r="H47" i="106"/>
  <c r="I47" i="106" s="1"/>
  <c r="J46" i="106"/>
  <c r="K47" i="109" l="1"/>
  <c r="J48" i="109"/>
  <c r="J47" i="106"/>
  <c r="K47" i="106" s="1"/>
  <c r="I48" i="106"/>
  <c r="H39" i="8"/>
  <c r="K46" i="106" l="1"/>
  <c r="J48" i="106"/>
  <c r="I39" i="8"/>
</calcChain>
</file>

<file path=xl/sharedStrings.xml><?xml version="1.0" encoding="utf-8"?>
<sst xmlns="http://schemas.openxmlformats.org/spreadsheetml/2006/main" count="1889" uniqueCount="119">
  <si>
    <t>Sr. No.</t>
  </si>
  <si>
    <t>Floor No.</t>
  </si>
  <si>
    <t>Comp.</t>
  </si>
  <si>
    <t xml:space="preserve">Built up Area in 
Sq. ft. 
</t>
  </si>
  <si>
    <t>Total</t>
  </si>
  <si>
    <t xml:space="preserve">Total Number of Flats </t>
  </si>
  <si>
    <t>Carpet Area in Sq. Ft.</t>
  </si>
  <si>
    <t>Built up Area in Sq. Ft.</t>
  </si>
  <si>
    <t>Project</t>
  </si>
  <si>
    <t>Date</t>
  </si>
  <si>
    <t>Flat</t>
  </si>
  <si>
    <t>Value</t>
  </si>
  <si>
    <t>1st Flr</t>
  </si>
  <si>
    <t>1BHK</t>
  </si>
  <si>
    <t>2BHK</t>
  </si>
  <si>
    <t>1 BHK</t>
  </si>
  <si>
    <t>2 BHK</t>
  </si>
  <si>
    <t>3 BHK</t>
  </si>
  <si>
    <t>3BHK</t>
  </si>
  <si>
    <r>
      <t>Market Value (</t>
    </r>
    <r>
      <rPr>
        <b/>
        <sz val="10"/>
        <color rgb="FFFF0000"/>
        <rFont val="Rupee Foradian"/>
        <family val="2"/>
      </rPr>
      <t>`</t>
    </r>
    <r>
      <rPr>
        <b/>
        <sz val="10"/>
        <color rgb="FFFF0000"/>
        <rFont val="Arial Narrow"/>
        <family val="2"/>
      </rPr>
      <t>)</t>
    </r>
  </si>
  <si>
    <r>
      <t>Realizable Value                       in (</t>
    </r>
    <r>
      <rPr>
        <b/>
        <sz val="7.5"/>
        <color rgb="FFFF0000"/>
        <rFont val="Rupee Foradian"/>
        <family val="2"/>
      </rPr>
      <t>`</t>
    </r>
    <r>
      <rPr>
        <b/>
        <sz val="7.5"/>
        <color rgb="FFFF0000"/>
        <rFont val="Arial Narrow"/>
        <family val="2"/>
      </rPr>
      <t>)</t>
    </r>
  </si>
  <si>
    <t>Tower - 1</t>
  </si>
  <si>
    <t>Tower - 2</t>
  </si>
  <si>
    <t>23.01.2024</t>
  </si>
  <si>
    <t>T1-2803</t>
  </si>
  <si>
    <t>BUA</t>
  </si>
  <si>
    <t>Rate BUA</t>
  </si>
  <si>
    <t>T2-1403</t>
  </si>
  <si>
    <t>24.01.2024</t>
  </si>
  <si>
    <t>T1-3003</t>
  </si>
  <si>
    <t>25.1.2024</t>
  </si>
  <si>
    <t>T1-1403</t>
  </si>
  <si>
    <t>05.01.2024</t>
  </si>
  <si>
    <t>T2-1702</t>
  </si>
  <si>
    <t>T1-3502</t>
  </si>
  <si>
    <t>9.02.2024</t>
  </si>
  <si>
    <t>T2-2602</t>
  </si>
  <si>
    <t>12.02.2024</t>
  </si>
  <si>
    <t>25.01.2024</t>
  </si>
  <si>
    <t>T1-2801</t>
  </si>
  <si>
    <t>T1-2404</t>
  </si>
  <si>
    <t>T2-1602</t>
  </si>
  <si>
    <t xml:space="preserve">As per Builder RERA Carpet Area in 
Sq. ft. 
</t>
  </si>
  <si>
    <t xml:space="preserve">  As per Approved Plan                     Flat No.</t>
  </si>
  <si>
    <t>Tot -1</t>
  </si>
  <si>
    <t xml:space="preserve">1 BHK - 04                                                                                                                               2 BHK - 138                                                  3 BHK - 01                                3.5 BHK - 02                    </t>
  </si>
  <si>
    <t xml:space="preserve">                                                                                                                             3.5 BHK - 38                           4.5 BHK - 72                                          6.5 BHK - 02                                                                                            </t>
  </si>
  <si>
    <t xml:space="preserve">                                                                                                                             3 BHK - 63                           3.5 BHK - 38                                        4.5 BHK - 02                                                                                            </t>
  </si>
  <si>
    <t>1RK</t>
  </si>
  <si>
    <t>1-3, 5-12</t>
  </si>
  <si>
    <t>Flat No.</t>
  </si>
  <si>
    <t>Floor</t>
  </si>
  <si>
    <t>RC</t>
  </si>
  <si>
    <t>2,3,5-12</t>
  </si>
  <si>
    <t>5,6,7,9 &amp; 10</t>
  </si>
  <si>
    <t xml:space="preserve">11 &amp; 12th </t>
  </si>
  <si>
    <t>5 to 10th Flr</t>
  </si>
  <si>
    <t>8th Flr</t>
  </si>
  <si>
    <t>10 to 12</t>
  </si>
  <si>
    <t>1 RK</t>
  </si>
  <si>
    <t>1 to 5</t>
  </si>
  <si>
    <t>6,7 &amp; 9th Flr</t>
  </si>
  <si>
    <t xml:space="preserve">2-7 &amp; 9th </t>
  </si>
  <si>
    <t>1 to 12</t>
  </si>
  <si>
    <t>1 to 6</t>
  </si>
  <si>
    <t>7 to 12</t>
  </si>
  <si>
    <t>2nd Flr</t>
  </si>
  <si>
    <t>Tot - 2</t>
  </si>
  <si>
    <t>3rd Flr</t>
  </si>
  <si>
    <t>4th Flr</t>
  </si>
  <si>
    <t>Fitness Center</t>
  </si>
  <si>
    <t>Tot -4</t>
  </si>
  <si>
    <t>8th Flr (Ref)</t>
  </si>
  <si>
    <t>5,6,7,9, 10th Flr</t>
  </si>
  <si>
    <t>11 &amp; 12th Flr</t>
  </si>
  <si>
    <t xml:space="preserve">2.5 BHK </t>
  </si>
  <si>
    <t>Tot - 4</t>
  </si>
  <si>
    <t>Tot - 3</t>
  </si>
  <si>
    <t>2.5 BHK</t>
  </si>
  <si>
    <t>5th Flr</t>
  </si>
  <si>
    <t>6th Flr</t>
  </si>
  <si>
    <t>7th Flr</t>
  </si>
  <si>
    <t>Tot -3</t>
  </si>
  <si>
    <t>Ref</t>
  </si>
  <si>
    <t>9th Flr</t>
  </si>
  <si>
    <t>10th Flr</t>
  </si>
  <si>
    <t>Tower - 3</t>
  </si>
  <si>
    <t>Lobby</t>
  </si>
  <si>
    <t>3, 4, 5th Flr</t>
  </si>
  <si>
    <t>6, 7th Flr</t>
  </si>
  <si>
    <t>Tower - 4</t>
  </si>
  <si>
    <t>Tower -5</t>
  </si>
  <si>
    <t>10, 11 &amp; 12th Flr</t>
  </si>
  <si>
    <t xml:space="preserve"> 12th Flr</t>
  </si>
  <si>
    <t>6 to 9</t>
  </si>
  <si>
    <t>8 to 12</t>
  </si>
  <si>
    <t>1 to 7</t>
  </si>
  <si>
    <t>2 to 9</t>
  </si>
  <si>
    <t>1-7, 9 &amp; 10</t>
  </si>
  <si>
    <t>11 &amp; 12</t>
  </si>
  <si>
    <t>1 to 7 &amp; 9th Flr</t>
  </si>
  <si>
    <t>8th</t>
  </si>
  <si>
    <t>6,7 &amp; 9th</t>
  </si>
  <si>
    <t>2 to 7, 9th Flr</t>
  </si>
  <si>
    <t>9 to 12</t>
  </si>
  <si>
    <t>11th Flr</t>
  </si>
  <si>
    <t>Sale / Rehab</t>
  </si>
  <si>
    <t>Sale</t>
  </si>
  <si>
    <t>Rehab</t>
  </si>
  <si>
    <t>As per Plan Comp.</t>
  </si>
  <si>
    <t>As per RERA / Builder Comp.</t>
  </si>
  <si>
    <t>1  RK</t>
  </si>
  <si>
    <t>CA</t>
  </si>
  <si>
    <t>Rate</t>
  </si>
  <si>
    <r>
      <t xml:space="preserve">Rate per 
Sq. ft. on Carpet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</si>
  <si>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</si>
  <si>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Final Realizable Value after completion of flat                           (including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</si>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</sst>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333333"/>
      <name val="Open Sans"/>
      <family val="2"/>
    </font>
    <font>
      <sz val="11"/>
      <color rgb="FF000000"/>
      <name val="Calibri"/>
      <family val="2"/>
      <scheme val="minor"/>
    </font>
    <font>
      <b/>
      <sz val="10"/>
      <color rgb="FFFF0000"/>
      <name val="Arial Narrow"/>
      <family val="2"/>
    </font>
    <font>
      <b/>
      <sz val="11"/>
      <color rgb="FFFF0000"/>
      <name val="Arial Narrow"/>
      <family val="2"/>
    </font>
    <font>
      <b/>
      <sz val="7.5"/>
      <color rgb="FFFF0000"/>
      <name val="Arial Narrow"/>
      <family val="2"/>
    </font>
    <font>
      <b/>
      <sz val="10"/>
      <color rgb="FFFF0000"/>
      <name val="Rupee Foradian"/>
      <family val="2"/>
    </font>
    <font>
      <b/>
      <sz val="7.5"/>
      <color rgb="FFFF0000"/>
      <name val="Rupee Foradian"/>
      <family val="2"/>
    </font>
    <font>
      <sz val="11"/>
      <color rgb="FFFF0000"/>
      <name val="Arial Narrow"/>
      <family val="2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7"/>
      <color theme="1"/>
      <name val="Arial Narrow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b/>
      <sz val="10"/>
      <color theme="1"/>
      <name val="Arial Narrow"/>
      <family val="2"/>
    </font>
    <font>
      <b/>
      <sz val="9"/>
      <color rgb="FF000000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7"/>
      <color rgb="FFFF0000"/>
      <name val="Arial Narrow"/>
      <family val="2"/>
    </font>
    <font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Arial Narrow"/>
      <family val="2"/>
    </font>
    <font>
      <sz val="7.5"/>
      <color theme="1"/>
      <name val="Arial Narrow"/>
      <family val="2"/>
    </font>
    <font>
      <sz val="7.5"/>
      <color rgb="FF00000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1">
    <xf numFmtId="0" fontId="0" fillId="0" borderId="0" xfId="0"/>
    <xf numFmtId="0" fontId="2" fillId="0" borderId="0" xfId="0" applyFont="1"/>
    <xf numFmtId="1" fontId="0" fillId="0" borderId="0" xfId="0" applyNumberFormat="1"/>
    <xf numFmtId="0" fontId="3" fillId="0" borderId="0" xfId="0" applyFont="1"/>
    <xf numFmtId="1" fontId="3" fillId="0" borderId="0" xfId="0" applyNumberFormat="1" applyFont="1"/>
    <xf numFmtId="43" fontId="3" fillId="0" borderId="0" xfId="3" applyFont="1"/>
    <xf numFmtId="43" fontId="0" fillId="0" borderId="0" xfId="0" applyNumberFormat="1"/>
    <xf numFmtId="43" fontId="0" fillId="0" borderId="0" xfId="3" applyFont="1"/>
    <xf numFmtId="43" fontId="3" fillId="0" borderId="0" xfId="0" applyNumberFormat="1" applyFont="1"/>
    <xf numFmtId="0" fontId="4" fillId="0" borderId="0" xfId="0" applyFont="1"/>
    <xf numFmtId="0" fontId="5" fillId="2" borderId="5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43" fontId="2" fillId="0" borderId="0" xfId="3" applyFont="1" applyAlignment="1">
      <alignment horizontal="center"/>
    </xf>
    <xf numFmtId="0" fontId="2" fillId="4" borderId="0" xfId="0" applyFont="1" applyFill="1"/>
    <xf numFmtId="0" fontId="6" fillId="0" borderId="0" xfId="0" applyFont="1"/>
    <xf numFmtId="0" fontId="5" fillId="2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7" fillId="0" borderId="0" xfId="0" applyFo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0" fillId="4" borderId="0" xfId="0" applyFill="1"/>
    <xf numFmtId="0" fontId="14" fillId="0" borderId="0" xfId="0" applyFont="1"/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165" fontId="19" fillId="0" borderId="1" xfId="0" applyNumberFormat="1" applyFont="1" applyBorder="1" applyAlignment="1">
      <alignment horizontal="center" vertical="center" wrapText="1"/>
    </xf>
    <xf numFmtId="165" fontId="19" fillId="0" borderId="4" xfId="0" applyNumberFormat="1" applyFont="1" applyBorder="1" applyAlignment="1">
      <alignment horizontal="center" vertical="center" wrapText="1"/>
    </xf>
    <xf numFmtId="1" fontId="19" fillId="0" borderId="1" xfId="0" applyNumberFormat="1" applyFont="1" applyBorder="1" applyAlignment="1">
      <alignment horizontal="center" vertical="center"/>
    </xf>
    <xf numFmtId="1" fontId="19" fillId="0" borderId="4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 vertical="center"/>
    </xf>
    <xf numFmtId="1" fontId="17" fillId="0" borderId="4" xfId="0" applyNumberFormat="1" applyFont="1" applyBorder="1" applyAlignment="1">
      <alignment horizontal="center" vertical="center"/>
    </xf>
    <xf numFmtId="165" fontId="17" fillId="0" borderId="1" xfId="0" applyNumberFormat="1" applyFont="1" applyBorder="1" applyAlignment="1">
      <alignment horizontal="center" vertical="center" wrapText="1"/>
    </xf>
    <xf numFmtId="165" fontId="17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3" fontId="0" fillId="0" borderId="0" xfId="3" applyFont="1" applyAlignment="1">
      <alignment vertical="center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165" fontId="3" fillId="0" borderId="0" xfId="0" applyNumberFormat="1" applyFont="1"/>
    <xf numFmtId="43" fontId="3" fillId="0" borderId="0" xfId="3" applyFont="1" applyFill="1"/>
    <xf numFmtId="0" fontId="0" fillId="5" borderId="0" xfId="0" applyFill="1"/>
    <xf numFmtId="0" fontId="22" fillId="0" borderId="7" xfId="0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18" fillId="0" borderId="2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3" fillId="0" borderId="0" xfId="0" applyFont="1" applyFill="1"/>
    <xf numFmtId="0" fontId="0" fillId="0" borderId="0" xfId="0" applyAlignment="1">
      <alignment horizontal="center"/>
    </xf>
    <xf numFmtId="0" fontId="16" fillId="0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vertical="top" wrapText="1"/>
    </xf>
    <xf numFmtId="1" fontId="0" fillId="4" borderId="0" xfId="0" applyNumberFormat="1" applyFill="1"/>
    <xf numFmtId="0" fontId="15" fillId="5" borderId="1" xfId="0" applyFont="1" applyFill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center" wrapText="1"/>
    </xf>
    <xf numFmtId="1" fontId="16" fillId="0" borderId="1" xfId="0" applyNumberFormat="1" applyFont="1" applyBorder="1" applyAlignment="1">
      <alignment horizontal="center"/>
    </xf>
    <xf numFmtId="1" fontId="16" fillId="0" borderId="1" xfId="0" applyNumberFormat="1" applyFont="1" applyBorder="1" applyAlignment="1">
      <alignment horizontal="center" vertical="center" wrapText="1"/>
    </xf>
    <xf numFmtId="165" fontId="16" fillId="0" borderId="1" xfId="3" applyNumberFormat="1" applyFont="1" applyFill="1" applyBorder="1" applyAlignment="1">
      <alignment horizontal="center" vertical="center" wrapText="1"/>
    </xf>
    <xf numFmtId="1" fontId="16" fillId="0" borderId="1" xfId="2" applyNumberFormat="1" applyFont="1" applyBorder="1" applyAlignment="1">
      <alignment horizontal="center" vertical="top" wrapText="1"/>
    </xf>
    <xf numFmtId="165" fontId="16" fillId="0" borderId="1" xfId="3" applyNumberFormat="1" applyFont="1" applyBorder="1" applyAlignment="1">
      <alignment horizontal="center" vertical="top" wrapText="1"/>
    </xf>
    <xf numFmtId="1" fontId="16" fillId="0" borderId="6" xfId="0" applyNumberFormat="1" applyFont="1" applyBorder="1" applyAlignment="1">
      <alignment horizontal="center"/>
    </xf>
    <xf numFmtId="1" fontId="16" fillId="0" borderId="1" xfId="0" applyNumberFormat="1" applyFont="1" applyFill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1" fontId="26" fillId="0" borderId="1" xfId="0" applyNumberFormat="1" applyFont="1" applyBorder="1"/>
    <xf numFmtId="165" fontId="17" fillId="0" borderId="1" xfId="3" applyNumberFormat="1" applyFont="1" applyFill="1" applyBorder="1" applyAlignment="1">
      <alignment horizontal="center" vertical="center" wrapText="1"/>
    </xf>
    <xf numFmtId="0" fontId="26" fillId="0" borderId="1" xfId="0" applyFont="1" applyBorder="1"/>
    <xf numFmtId="0" fontId="0" fillId="0" borderId="0" xfId="0" applyFont="1"/>
    <xf numFmtId="0" fontId="15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/>
    </xf>
    <xf numFmtId="1" fontId="27" fillId="0" borderId="1" xfId="0" applyNumberFormat="1" applyFont="1" applyFill="1" applyBorder="1" applyAlignment="1">
      <alignment horizontal="center"/>
    </xf>
    <xf numFmtId="1" fontId="27" fillId="0" borderId="6" xfId="0" applyNumberFormat="1" applyFont="1" applyFill="1" applyBorder="1" applyAlignment="1">
      <alignment horizontal="center"/>
    </xf>
    <xf numFmtId="0" fontId="27" fillId="0" borderId="6" xfId="0" applyFont="1" applyFill="1" applyBorder="1" applyAlignment="1">
      <alignment horizontal="center"/>
    </xf>
    <xf numFmtId="0" fontId="0" fillId="0" borderId="0" xfId="0" applyFont="1" applyFill="1"/>
    <xf numFmtId="0" fontId="28" fillId="0" borderId="1" xfId="0" applyFont="1" applyFill="1" applyBorder="1" applyAlignment="1">
      <alignment horizontal="center"/>
    </xf>
    <xf numFmtId="1" fontId="28" fillId="0" borderId="1" xfId="0" applyNumberFormat="1" applyFont="1" applyFill="1" applyBorder="1" applyAlignment="1">
      <alignment horizontal="center"/>
    </xf>
    <xf numFmtId="1" fontId="28" fillId="0" borderId="6" xfId="0" applyNumberFormat="1" applyFont="1" applyFill="1" applyBorder="1" applyAlignment="1">
      <alignment horizontal="center"/>
    </xf>
    <xf numFmtId="0" fontId="28" fillId="0" borderId="6" xfId="0" applyFont="1" applyFill="1" applyBorder="1" applyAlignment="1">
      <alignment horizontal="center"/>
    </xf>
    <xf numFmtId="0" fontId="15" fillId="0" borderId="7" xfId="0" applyFont="1" applyBorder="1" applyAlignment="1">
      <alignment horizontal="center" vertical="center" wrapText="1"/>
    </xf>
    <xf numFmtId="1" fontId="29" fillId="0" borderId="1" xfId="0" applyNumberFormat="1" applyFont="1" applyBorder="1" applyAlignment="1">
      <alignment horizontal="center"/>
    </xf>
  </cellXfs>
  <cellStyles count="6">
    <cellStyle name="Comma" xfId="3" builtinId="3"/>
    <cellStyle name="Comma 2" xfId="1" xr:uid="{00000000-0005-0000-0000-000001000000}"/>
    <cellStyle name="Comma 2 2" xfId="5" xr:uid="{0344C6FC-667B-4C3E-AB6C-286C70109412}"/>
    <cellStyle name="Comma 3" xfId="4" xr:uid="{05EFBA24-75FD-4C73-9EA6-A06B4E698D8E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383265</xdr:colOff>
      <xdr:row>41</xdr:row>
      <xdr:rowOff>29724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1EF42F4-51A4-5296-DB51-A513E2FA49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32865" cy="8230749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26</xdr:col>
      <xdr:colOff>430897</xdr:colOff>
      <xdr:row>78</xdr:row>
      <xdr:rowOff>67648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11BC659-2F4B-337C-E103-D990AF7D7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82025"/>
          <a:ext cx="16280497" cy="6973273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26</xdr:col>
      <xdr:colOff>497581</xdr:colOff>
      <xdr:row>109</xdr:row>
      <xdr:rowOff>105559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17E454-7935-734D-6960-F48B9FED7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059150"/>
          <a:ext cx="16347181" cy="5620534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112</xdr:row>
      <xdr:rowOff>0</xdr:rowOff>
    </xdr:from>
    <xdr:to>
      <xdr:col>26</xdr:col>
      <xdr:colOff>564266</xdr:colOff>
      <xdr:row>138</xdr:row>
      <xdr:rowOff>29292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315496D-7FDB-63CC-9784-27B79E90B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2145625"/>
          <a:ext cx="16413866" cy="5134692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140</xdr:row>
      <xdr:rowOff>0</xdr:rowOff>
    </xdr:from>
    <xdr:to>
      <xdr:col>26</xdr:col>
      <xdr:colOff>488055</xdr:colOff>
      <xdr:row>171</xdr:row>
      <xdr:rowOff>96117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D165177-C8D1-437E-32C0-9FDCA2E38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7632025"/>
          <a:ext cx="16337655" cy="6211167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573196</xdr:colOff>
      <xdr:row>38</xdr:row>
      <xdr:rowOff>172484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7A79BD-F70C-45AE-5E14-4BF6BF46BB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55596" cy="7411484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19</xdr:col>
      <xdr:colOff>277880</xdr:colOff>
      <xdr:row>83</xdr:row>
      <xdr:rowOff>39222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E96B9F4-21C4-56E6-69A7-1A98A81F9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810500"/>
          <a:ext cx="11860280" cy="80402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0</xdr:rowOff>
    </xdr:from>
    <xdr:to>
      <xdr:col>19</xdr:col>
      <xdr:colOff>211196</xdr:colOff>
      <xdr:row>126</xdr:row>
      <xdr:rowOff>39222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32641D5-4571-92A8-95C3-FF8CBC278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002000"/>
          <a:ext cx="11793596" cy="8040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topLeftCell="A31" zoomScale="175" zoomScaleNormal="175" workbookViewId="0">
      <selection sqref="A1:K39"/>
    </sheetView>
  </sheetViews>
  <sheetFormatPr defaultRowHeight="15" x14ac:dyDescent="0.25"/>
  <cols>
    <col min="1" max="1" width="4" customWidth="1"/>
    <col min="2" max="2" width="5.85546875" customWidth="1"/>
    <col min="3" max="3" width="3.5703125" customWidth="1"/>
    <col min="4" max="4" width="5.7109375" style="78" customWidth="1"/>
    <col min="5" max="5" width="6.7109375" style="78" customWidth="1"/>
    <col min="6" max="6" width="6" style="78" customWidth="1"/>
    <col min="7" max="7" width="6.140625" style="78" customWidth="1"/>
    <col min="8" max="9" width="11.140625" style="78" customWidth="1"/>
    <col min="10" max="10" width="7.140625" style="78" customWidth="1"/>
    <col min="11" max="11" width="9.7109375" style="78" customWidth="1"/>
    <col min="13" max="13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32" t="s">
        <v>2</v>
      </c>
      <c r="E1" s="65" t="s">
        <v>42</v>
      </c>
      <c r="F1" s="32" t="s">
        <v>3</v>
      </c>
      <c r="G1" s="32" t="s">
        <v>114</v>
      </c>
      <c r="H1" s="32" t="s">
        <v>115</v>
      </c>
      <c r="I1" s="32" t="s">
        <v>116</v>
      </c>
      <c r="J1" s="32" t="s">
        <v>117</v>
      </c>
      <c r="K1" s="66" t="s">
        <v>118</v>
      </c>
      <c r="L1" s="53" t="s">
        <v>106</v>
      </c>
    </row>
    <row r="2" spans="1:13" x14ac:dyDescent="0.25">
      <c r="A2" s="33">
        <v>1</v>
      </c>
      <c r="B2" s="33">
        <v>101</v>
      </c>
      <c r="C2" s="33">
        <v>1</v>
      </c>
      <c r="D2" s="67" t="s">
        <v>15</v>
      </c>
      <c r="E2" s="67">
        <v>494</v>
      </c>
      <c r="F2" s="67">
        <f>E2*1.1</f>
        <v>543.40000000000009</v>
      </c>
      <c r="G2" s="68">
        <v>36000</v>
      </c>
      <c r="H2" s="69">
        <f>E2*G2</f>
        <v>17784000</v>
      </c>
      <c r="I2" s="69">
        <f>H2*1.06</f>
        <v>18851040</v>
      </c>
      <c r="J2" s="70">
        <f t="shared" ref="J2" si="0">MROUND((I2*0.025/12),500)</f>
        <v>39500</v>
      </c>
      <c r="K2" s="71">
        <f>F2*3000</f>
        <v>1630200.0000000002</v>
      </c>
      <c r="L2" s="54" t="s">
        <v>107</v>
      </c>
      <c r="M2" s="6">
        <f>H2/F2</f>
        <v>32727.272727272721</v>
      </c>
    </row>
    <row r="3" spans="1:13" x14ac:dyDescent="0.25">
      <c r="A3" s="33">
        <v>2</v>
      </c>
      <c r="B3" s="33">
        <v>201</v>
      </c>
      <c r="C3" s="33">
        <v>2</v>
      </c>
      <c r="D3" s="67" t="s">
        <v>15</v>
      </c>
      <c r="E3" s="67">
        <v>494</v>
      </c>
      <c r="F3" s="67">
        <f t="shared" ref="F3:F38" si="1">E3*1.1</f>
        <v>543.40000000000009</v>
      </c>
      <c r="G3" s="68">
        <f>G2+150</f>
        <v>36150</v>
      </c>
      <c r="H3" s="69">
        <f t="shared" ref="H3:H38" si="2">E3*G3</f>
        <v>17858100</v>
      </c>
      <c r="I3" s="69">
        <f t="shared" ref="I3:I38" si="3">H3*1.06</f>
        <v>18929586</v>
      </c>
      <c r="J3" s="70">
        <f t="shared" ref="J3:J38" si="4">MROUND((I3*0.025/12),500)</f>
        <v>39500</v>
      </c>
      <c r="K3" s="71">
        <f t="shared" ref="K3:K38" si="5">F3*3000</f>
        <v>1630200.0000000002</v>
      </c>
      <c r="L3" s="54" t="s">
        <v>107</v>
      </c>
    </row>
    <row r="4" spans="1:13" x14ac:dyDescent="0.25">
      <c r="A4" s="33">
        <v>3</v>
      </c>
      <c r="B4" s="33">
        <v>202</v>
      </c>
      <c r="C4" s="33">
        <v>2</v>
      </c>
      <c r="D4" s="67" t="s">
        <v>16</v>
      </c>
      <c r="E4" s="67">
        <v>705</v>
      </c>
      <c r="F4" s="67">
        <f t="shared" si="1"/>
        <v>775.50000000000011</v>
      </c>
      <c r="G4" s="68">
        <f>G3</f>
        <v>36150</v>
      </c>
      <c r="H4" s="69">
        <f t="shared" si="2"/>
        <v>25485750</v>
      </c>
      <c r="I4" s="69">
        <f t="shared" si="3"/>
        <v>27014895</v>
      </c>
      <c r="J4" s="70">
        <f t="shared" si="4"/>
        <v>56500</v>
      </c>
      <c r="K4" s="71">
        <f t="shared" si="5"/>
        <v>2326500.0000000005</v>
      </c>
      <c r="L4" s="54" t="s">
        <v>107</v>
      </c>
    </row>
    <row r="5" spans="1:13" x14ac:dyDescent="0.25">
      <c r="A5" s="33">
        <v>4</v>
      </c>
      <c r="B5" s="33">
        <v>301</v>
      </c>
      <c r="C5" s="33">
        <v>3</v>
      </c>
      <c r="D5" s="67" t="s">
        <v>15</v>
      </c>
      <c r="E5" s="67">
        <v>494</v>
      </c>
      <c r="F5" s="67">
        <f t="shared" si="1"/>
        <v>543.40000000000009</v>
      </c>
      <c r="G5" s="68">
        <f>G4+150</f>
        <v>36300</v>
      </c>
      <c r="H5" s="69">
        <f t="shared" si="2"/>
        <v>17932200</v>
      </c>
      <c r="I5" s="69">
        <f t="shared" si="3"/>
        <v>19008132</v>
      </c>
      <c r="J5" s="70">
        <f t="shared" si="4"/>
        <v>39500</v>
      </c>
      <c r="K5" s="71">
        <f t="shared" si="5"/>
        <v>1630200.0000000002</v>
      </c>
      <c r="L5" s="54" t="s">
        <v>107</v>
      </c>
    </row>
    <row r="6" spans="1:13" x14ac:dyDescent="0.25">
      <c r="A6" s="33">
        <v>5</v>
      </c>
      <c r="B6" s="33">
        <v>302</v>
      </c>
      <c r="C6" s="33">
        <v>3</v>
      </c>
      <c r="D6" s="67" t="s">
        <v>16</v>
      </c>
      <c r="E6" s="67">
        <v>705</v>
      </c>
      <c r="F6" s="67">
        <f t="shared" si="1"/>
        <v>775.50000000000011</v>
      </c>
      <c r="G6" s="68">
        <f>G5</f>
        <v>36300</v>
      </c>
      <c r="H6" s="69">
        <f t="shared" si="2"/>
        <v>25591500</v>
      </c>
      <c r="I6" s="69">
        <f t="shared" si="3"/>
        <v>27126990</v>
      </c>
      <c r="J6" s="70">
        <f t="shared" si="4"/>
        <v>56500</v>
      </c>
      <c r="K6" s="71">
        <f t="shared" si="5"/>
        <v>2326500.0000000005</v>
      </c>
      <c r="L6" s="54" t="s">
        <v>107</v>
      </c>
    </row>
    <row r="7" spans="1:13" x14ac:dyDescent="0.25">
      <c r="A7" s="33">
        <v>6</v>
      </c>
      <c r="B7" s="33">
        <v>501</v>
      </c>
      <c r="C7" s="33">
        <v>5</v>
      </c>
      <c r="D7" s="67" t="s">
        <v>15</v>
      </c>
      <c r="E7" s="67">
        <v>494</v>
      </c>
      <c r="F7" s="67">
        <f t="shared" si="1"/>
        <v>543.40000000000009</v>
      </c>
      <c r="G7" s="68">
        <f>G6+150+150</f>
        <v>36600</v>
      </c>
      <c r="H7" s="69">
        <f t="shared" si="2"/>
        <v>18080400</v>
      </c>
      <c r="I7" s="69">
        <f t="shared" si="3"/>
        <v>19165224</v>
      </c>
      <c r="J7" s="70">
        <f t="shared" si="4"/>
        <v>40000</v>
      </c>
      <c r="K7" s="71">
        <f t="shared" si="5"/>
        <v>1630200.0000000002</v>
      </c>
      <c r="L7" s="54" t="s">
        <v>107</v>
      </c>
    </row>
    <row r="8" spans="1:13" x14ac:dyDescent="0.25">
      <c r="A8" s="33">
        <v>7</v>
      </c>
      <c r="B8" s="33">
        <v>502</v>
      </c>
      <c r="C8" s="33">
        <v>5</v>
      </c>
      <c r="D8" s="67" t="s">
        <v>16</v>
      </c>
      <c r="E8" s="67">
        <v>705</v>
      </c>
      <c r="F8" s="67">
        <f t="shared" si="1"/>
        <v>775.50000000000011</v>
      </c>
      <c r="G8" s="68">
        <f>G7</f>
        <v>36600</v>
      </c>
      <c r="H8" s="69">
        <f t="shared" si="2"/>
        <v>25803000</v>
      </c>
      <c r="I8" s="69">
        <f t="shared" si="3"/>
        <v>27351180</v>
      </c>
      <c r="J8" s="70">
        <f t="shared" si="4"/>
        <v>57000</v>
      </c>
      <c r="K8" s="71">
        <f t="shared" si="5"/>
        <v>2326500.0000000005</v>
      </c>
      <c r="L8" s="54" t="s">
        <v>107</v>
      </c>
    </row>
    <row r="9" spans="1:13" x14ac:dyDescent="0.25">
      <c r="A9" s="33">
        <v>8</v>
      </c>
      <c r="B9" s="33">
        <v>503</v>
      </c>
      <c r="C9" s="33">
        <v>5</v>
      </c>
      <c r="D9" s="67" t="s">
        <v>17</v>
      </c>
      <c r="E9" s="67">
        <v>963</v>
      </c>
      <c r="F9" s="67">
        <f t="shared" si="1"/>
        <v>1059.3000000000002</v>
      </c>
      <c r="G9" s="68">
        <f>G8</f>
        <v>36600</v>
      </c>
      <c r="H9" s="69">
        <v>0</v>
      </c>
      <c r="I9" s="69">
        <f t="shared" si="3"/>
        <v>0</v>
      </c>
      <c r="J9" s="70">
        <f t="shared" si="4"/>
        <v>0</v>
      </c>
      <c r="K9" s="71">
        <f t="shared" si="5"/>
        <v>3177900.0000000005</v>
      </c>
      <c r="L9" s="54" t="s">
        <v>108</v>
      </c>
    </row>
    <row r="10" spans="1:13" x14ac:dyDescent="0.25">
      <c r="A10" s="33">
        <v>9</v>
      </c>
      <c r="B10" s="33">
        <v>504</v>
      </c>
      <c r="C10" s="33">
        <v>5</v>
      </c>
      <c r="D10" s="67" t="s">
        <v>17</v>
      </c>
      <c r="E10" s="67">
        <v>919</v>
      </c>
      <c r="F10" s="67">
        <f t="shared" si="1"/>
        <v>1010.9000000000001</v>
      </c>
      <c r="G10" s="68">
        <f>G9</f>
        <v>36600</v>
      </c>
      <c r="H10" s="69">
        <f t="shared" si="2"/>
        <v>33635400</v>
      </c>
      <c r="I10" s="69">
        <f t="shared" si="3"/>
        <v>35653524</v>
      </c>
      <c r="J10" s="70">
        <f t="shared" si="4"/>
        <v>74500</v>
      </c>
      <c r="K10" s="71">
        <f t="shared" si="5"/>
        <v>3032700.0000000005</v>
      </c>
      <c r="L10" s="54" t="s">
        <v>107</v>
      </c>
    </row>
    <row r="11" spans="1:13" x14ac:dyDescent="0.25">
      <c r="A11" s="33">
        <v>10</v>
      </c>
      <c r="B11" s="33">
        <v>601</v>
      </c>
      <c r="C11" s="33">
        <v>6</v>
      </c>
      <c r="D11" s="67" t="s">
        <v>15</v>
      </c>
      <c r="E11" s="67">
        <v>494</v>
      </c>
      <c r="F11" s="67">
        <f t="shared" si="1"/>
        <v>543.40000000000009</v>
      </c>
      <c r="G11" s="68">
        <f>G10+150</f>
        <v>36750</v>
      </c>
      <c r="H11" s="69">
        <f t="shared" si="2"/>
        <v>18154500</v>
      </c>
      <c r="I11" s="69">
        <f t="shared" si="3"/>
        <v>19243770</v>
      </c>
      <c r="J11" s="70">
        <f t="shared" si="4"/>
        <v>40000</v>
      </c>
      <c r="K11" s="71">
        <f t="shared" si="5"/>
        <v>1630200.0000000002</v>
      </c>
      <c r="L11" s="54" t="s">
        <v>107</v>
      </c>
    </row>
    <row r="12" spans="1:13" x14ac:dyDescent="0.25">
      <c r="A12" s="33">
        <v>11</v>
      </c>
      <c r="B12" s="33">
        <v>602</v>
      </c>
      <c r="C12" s="33">
        <v>6</v>
      </c>
      <c r="D12" s="67" t="s">
        <v>16</v>
      </c>
      <c r="E12" s="67">
        <v>705</v>
      </c>
      <c r="F12" s="67">
        <f t="shared" si="1"/>
        <v>775.50000000000011</v>
      </c>
      <c r="G12" s="68">
        <f>G11</f>
        <v>36750</v>
      </c>
      <c r="H12" s="69">
        <f t="shared" si="2"/>
        <v>25908750</v>
      </c>
      <c r="I12" s="69">
        <f t="shared" si="3"/>
        <v>27463275</v>
      </c>
      <c r="J12" s="70">
        <f t="shared" si="4"/>
        <v>57000</v>
      </c>
      <c r="K12" s="71">
        <f t="shared" si="5"/>
        <v>2326500.0000000005</v>
      </c>
      <c r="L12" s="54" t="s">
        <v>107</v>
      </c>
    </row>
    <row r="13" spans="1:13" x14ac:dyDescent="0.25">
      <c r="A13" s="33">
        <v>12</v>
      </c>
      <c r="B13" s="33">
        <v>603</v>
      </c>
      <c r="C13" s="33">
        <v>6</v>
      </c>
      <c r="D13" s="67" t="s">
        <v>17</v>
      </c>
      <c r="E13" s="67">
        <v>963</v>
      </c>
      <c r="F13" s="67">
        <f t="shared" si="1"/>
        <v>1059.3000000000002</v>
      </c>
      <c r="G13" s="68">
        <f>G12</f>
        <v>36750</v>
      </c>
      <c r="H13" s="69">
        <v>0</v>
      </c>
      <c r="I13" s="69">
        <f t="shared" si="3"/>
        <v>0</v>
      </c>
      <c r="J13" s="70">
        <f t="shared" si="4"/>
        <v>0</v>
      </c>
      <c r="K13" s="71">
        <f t="shared" si="5"/>
        <v>3177900.0000000005</v>
      </c>
      <c r="L13" s="54" t="s">
        <v>108</v>
      </c>
    </row>
    <row r="14" spans="1:13" x14ac:dyDescent="0.25">
      <c r="A14" s="33">
        <v>13</v>
      </c>
      <c r="B14" s="33">
        <v>604</v>
      </c>
      <c r="C14" s="33">
        <v>6</v>
      </c>
      <c r="D14" s="67" t="s">
        <v>17</v>
      </c>
      <c r="E14" s="67">
        <v>919</v>
      </c>
      <c r="F14" s="67">
        <f t="shared" si="1"/>
        <v>1010.9000000000001</v>
      </c>
      <c r="G14" s="68">
        <f>G13</f>
        <v>36750</v>
      </c>
      <c r="H14" s="69">
        <f t="shared" si="2"/>
        <v>33773250</v>
      </c>
      <c r="I14" s="69">
        <f t="shared" si="3"/>
        <v>35799645</v>
      </c>
      <c r="J14" s="70">
        <f t="shared" si="4"/>
        <v>74500</v>
      </c>
      <c r="K14" s="71">
        <f t="shared" si="5"/>
        <v>3032700.0000000005</v>
      </c>
      <c r="L14" s="54" t="s">
        <v>107</v>
      </c>
    </row>
    <row r="15" spans="1:13" x14ac:dyDescent="0.25">
      <c r="A15" s="33">
        <v>14</v>
      </c>
      <c r="B15" s="33">
        <v>701</v>
      </c>
      <c r="C15" s="33">
        <v>7</v>
      </c>
      <c r="D15" s="67" t="s">
        <v>15</v>
      </c>
      <c r="E15" s="67">
        <v>494</v>
      </c>
      <c r="F15" s="67">
        <f t="shared" si="1"/>
        <v>543.40000000000009</v>
      </c>
      <c r="G15" s="68">
        <f>G14+150</f>
        <v>36900</v>
      </c>
      <c r="H15" s="69">
        <f t="shared" si="2"/>
        <v>18228600</v>
      </c>
      <c r="I15" s="69">
        <f t="shared" si="3"/>
        <v>19322316</v>
      </c>
      <c r="J15" s="70">
        <f t="shared" si="4"/>
        <v>40500</v>
      </c>
      <c r="K15" s="71">
        <f t="shared" si="5"/>
        <v>1630200.0000000002</v>
      </c>
      <c r="L15" s="54" t="s">
        <v>107</v>
      </c>
    </row>
    <row r="16" spans="1:13" x14ac:dyDescent="0.25">
      <c r="A16" s="33">
        <v>15</v>
      </c>
      <c r="B16" s="33">
        <v>702</v>
      </c>
      <c r="C16" s="33">
        <v>7</v>
      </c>
      <c r="D16" s="67" t="s">
        <v>16</v>
      </c>
      <c r="E16" s="67">
        <v>705</v>
      </c>
      <c r="F16" s="67">
        <f t="shared" si="1"/>
        <v>775.50000000000011</v>
      </c>
      <c r="G16" s="68">
        <f>G15</f>
        <v>36900</v>
      </c>
      <c r="H16" s="69">
        <f t="shared" si="2"/>
        <v>26014500</v>
      </c>
      <c r="I16" s="69">
        <f t="shared" si="3"/>
        <v>27575370</v>
      </c>
      <c r="J16" s="70">
        <f t="shared" si="4"/>
        <v>57500</v>
      </c>
      <c r="K16" s="71">
        <f t="shared" si="5"/>
        <v>2326500.0000000005</v>
      </c>
      <c r="L16" s="54" t="s">
        <v>107</v>
      </c>
    </row>
    <row r="17" spans="1:12" x14ac:dyDescent="0.25">
      <c r="A17" s="33">
        <v>16</v>
      </c>
      <c r="B17" s="33">
        <v>703</v>
      </c>
      <c r="C17" s="33">
        <v>7</v>
      </c>
      <c r="D17" s="67" t="s">
        <v>17</v>
      </c>
      <c r="E17" s="67">
        <v>963</v>
      </c>
      <c r="F17" s="67">
        <f t="shared" si="1"/>
        <v>1059.3000000000002</v>
      </c>
      <c r="G17" s="68">
        <f>G16</f>
        <v>36900</v>
      </c>
      <c r="H17" s="69">
        <v>0</v>
      </c>
      <c r="I17" s="69">
        <f t="shared" si="3"/>
        <v>0</v>
      </c>
      <c r="J17" s="70">
        <f t="shared" si="4"/>
        <v>0</v>
      </c>
      <c r="K17" s="71">
        <f t="shared" si="5"/>
        <v>3177900.0000000005</v>
      </c>
      <c r="L17" s="54" t="s">
        <v>108</v>
      </c>
    </row>
    <row r="18" spans="1:12" x14ac:dyDescent="0.25">
      <c r="A18" s="33">
        <v>17</v>
      </c>
      <c r="B18" s="33">
        <v>704</v>
      </c>
      <c r="C18" s="33">
        <v>7</v>
      </c>
      <c r="D18" s="67" t="s">
        <v>17</v>
      </c>
      <c r="E18" s="67">
        <v>919</v>
      </c>
      <c r="F18" s="67">
        <f t="shared" si="1"/>
        <v>1010.9000000000001</v>
      </c>
      <c r="G18" s="68">
        <f>G17</f>
        <v>36900</v>
      </c>
      <c r="H18" s="69">
        <f t="shared" si="2"/>
        <v>33911100</v>
      </c>
      <c r="I18" s="69">
        <f t="shared" si="3"/>
        <v>35945766</v>
      </c>
      <c r="J18" s="70">
        <f t="shared" si="4"/>
        <v>75000</v>
      </c>
      <c r="K18" s="71">
        <f t="shared" si="5"/>
        <v>3032700.0000000005</v>
      </c>
      <c r="L18" s="54" t="s">
        <v>107</v>
      </c>
    </row>
    <row r="19" spans="1:12" x14ac:dyDescent="0.25">
      <c r="A19" s="33">
        <v>18</v>
      </c>
      <c r="B19" s="33">
        <v>801</v>
      </c>
      <c r="C19" s="33">
        <v>8</v>
      </c>
      <c r="D19" s="67" t="s">
        <v>15</v>
      </c>
      <c r="E19" s="67">
        <v>494</v>
      </c>
      <c r="F19" s="67">
        <f t="shared" si="1"/>
        <v>543.40000000000009</v>
      </c>
      <c r="G19" s="68">
        <f>G18+150</f>
        <v>37050</v>
      </c>
      <c r="H19" s="69">
        <f t="shared" si="2"/>
        <v>18302700</v>
      </c>
      <c r="I19" s="69">
        <f t="shared" si="3"/>
        <v>19400862</v>
      </c>
      <c r="J19" s="70">
        <f t="shared" si="4"/>
        <v>40500</v>
      </c>
      <c r="K19" s="71">
        <f t="shared" si="5"/>
        <v>1630200.0000000002</v>
      </c>
      <c r="L19" s="54" t="s">
        <v>107</v>
      </c>
    </row>
    <row r="20" spans="1:12" x14ac:dyDescent="0.25">
      <c r="A20" s="33">
        <v>19</v>
      </c>
      <c r="B20" s="33">
        <v>802</v>
      </c>
      <c r="C20" s="33">
        <v>8</v>
      </c>
      <c r="D20" s="67" t="s">
        <v>16</v>
      </c>
      <c r="E20" s="72">
        <v>705</v>
      </c>
      <c r="F20" s="67">
        <f t="shared" si="1"/>
        <v>775.50000000000011</v>
      </c>
      <c r="G20" s="68">
        <f>G19</f>
        <v>37050</v>
      </c>
      <c r="H20" s="69">
        <f t="shared" si="2"/>
        <v>26120250</v>
      </c>
      <c r="I20" s="69">
        <f t="shared" si="3"/>
        <v>27687465</v>
      </c>
      <c r="J20" s="70">
        <f t="shared" si="4"/>
        <v>57500</v>
      </c>
      <c r="K20" s="71">
        <f t="shared" si="5"/>
        <v>2326500.0000000005</v>
      </c>
      <c r="L20" s="54" t="s">
        <v>107</v>
      </c>
    </row>
    <row r="21" spans="1:12" x14ac:dyDescent="0.25">
      <c r="A21" s="33">
        <v>20</v>
      </c>
      <c r="B21" s="33">
        <v>803</v>
      </c>
      <c r="C21" s="33">
        <v>8</v>
      </c>
      <c r="D21" s="67" t="s">
        <v>59</v>
      </c>
      <c r="E21" s="72">
        <v>396</v>
      </c>
      <c r="F21" s="67">
        <f t="shared" si="1"/>
        <v>435.6</v>
      </c>
      <c r="G21" s="68">
        <f>G20</f>
        <v>37050</v>
      </c>
      <c r="H21" s="69">
        <f t="shared" si="2"/>
        <v>14671800</v>
      </c>
      <c r="I21" s="69">
        <f t="shared" si="3"/>
        <v>15552108</v>
      </c>
      <c r="J21" s="70">
        <f t="shared" si="4"/>
        <v>32500</v>
      </c>
      <c r="K21" s="71">
        <f t="shared" si="5"/>
        <v>1306800</v>
      </c>
      <c r="L21" s="54" t="s">
        <v>107</v>
      </c>
    </row>
    <row r="22" spans="1:12" x14ac:dyDescent="0.25">
      <c r="A22" s="33">
        <v>21</v>
      </c>
      <c r="B22" s="33">
        <v>804</v>
      </c>
      <c r="C22" s="33">
        <v>8</v>
      </c>
      <c r="D22" s="67" t="s">
        <v>17</v>
      </c>
      <c r="E22" s="72">
        <v>919</v>
      </c>
      <c r="F22" s="67">
        <f t="shared" si="1"/>
        <v>1010.9000000000001</v>
      </c>
      <c r="G22" s="68">
        <f>G21</f>
        <v>37050</v>
      </c>
      <c r="H22" s="69">
        <f t="shared" si="2"/>
        <v>34048950</v>
      </c>
      <c r="I22" s="69">
        <f t="shared" si="3"/>
        <v>36091887</v>
      </c>
      <c r="J22" s="70">
        <f t="shared" si="4"/>
        <v>75000</v>
      </c>
      <c r="K22" s="71">
        <f t="shared" si="5"/>
        <v>3032700.0000000005</v>
      </c>
      <c r="L22" s="54" t="s">
        <v>107</v>
      </c>
    </row>
    <row r="23" spans="1:12" x14ac:dyDescent="0.25">
      <c r="A23" s="33">
        <v>22</v>
      </c>
      <c r="B23" s="33">
        <v>901</v>
      </c>
      <c r="C23" s="33">
        <v>9</v>
      </c>
      <c r="D23" s="67" t="s">
        <v>15</v>
      </c>
      <c r="E23" s="67">
        <v>494</v>
      </c>
      <c r="F23" s="67">
        <f t="shared" si="1"/>
        <v>543.40000000000009</v>
      </c>
      <c r="G23" s="68">
        <f>G22+150</f>
        <v>37200</v>
      </c>
      <c r="H23" s="69">
        <f t="shared" si="2"/>
        <v>18376800</v>
      </c>
      <c r="I23" s="69">
        <f t="shared" si="3"/>
        <v>19479408</v>
      </c>
      <c r="J23" s="70">
        <f t="shared" si="4"/>
        <v>40500</v>
      </c>
      <c r="K23" s="71">
        <f t="shared" si="5"/>
        <v>1630200.0000000002</v>
      </c>
      <c r="L23" s="54" t="s">
        <v>107</v>
      </c>
    </row>
    <row r="24" spans="1:12" x14ac:dyDescent="0.25">
      <c r="A24" s="33">
        <v>23</v>
      </c>
      <c r="B24" s="33">
        <v>902</v>
      </c>
      <c r="C24" s="33">
        <v>9</v>
      </c>
      <c r="D24" s="67" t="s">
        <v>16</v>
      </c>
      <c r="E24" s="72">
        <v>705</v>
      </c>
      <c r="F24" s="67">
        <f t="shared" si="1"/>
        <v>775.50000000000011</v>
      </c>
      <c r="G24" s="68">
        <f>G23</f>
        <v>37200</v>
      </c>
      <c r="H24" s="69">
        <f t="shared" si="2"/>
        <v>26226000</v>
      </c>
      <c r="I24" s="69">
        <f t="shared" si="3"/>
        <v>27799560</v>
      </c>
      <c r="J24" s="70">
        <f t="shared" si="4"/>
        <v>58000</v>
      </c>
      <c r="K24" s="71">
        <f t="shared" si="5"/>
        <v>2326500.0000000005</v>
      </c>
      <c r="L24" s="54" t="s">
        <v>107</v>
      </c>
    </row>
    <row r="25" spans="1:12" x14ac:dyDescent="0.25">
      <c r="A25" s="33">
        <v>24</v>
      </c>
      <c r="B25" s="33">
        <v>903</v>
      </c>
      <c r="C25" s="33">
        <v>9</v>
      </c>
      <c r="D25" s="67" t="s">
        <v>17</v>
      </c>
      <c r="E25" s="72">
        <v>963</v>
      </c>
      <c r="F25" s="67">
        <f t="shared" si="1"/>
        <v>1059.3000000000002</v>
      </c>
      <c r="G25" s="68">
        <f>G24</f>
        <v>37200</v>
      </c>
      <c r="H25" s="69">
        <v>0</v>
      </c>
      <c r="I25" s="69">
        <f t="shared" si="3"/>
        <v>0</v>
      </c>
      <c r="J25" s="70">
        <f t="shared" si="4"/>
        <v>0</v>
      </c>
      <c r="K25" s="71">
        <f t="shared" si="5"/>
        <v>3177900.0000000005</v>
      </c>
      <c r="L25" s="54" t="s">
        <v>108</v>
      </c>
    </row>
    <row r="26" spans="1:12" x14ac:dyDescent="0.25">
      <c r="A26" s="33">
        <v>25</v>
      </c>
      <c r="B26" s="33">
        <v>904</v>
      </c>
      <c r="C26" s="33">
        <v>9</v>
      </c>
      <c r="D26" s="67" t="s">
        <v>17</v>
      </c>
      <c r="E26" s="72">
        <v>919</v>
      </c>
      <c r="F26" s="67">
        <f t="shared" si="1"/>
        <v>1010.9000000000001</v>
      </c>
      <c r="G26" s="68">
        <f>G25</f>
        <v>37200</v>
      </c>
      <c r="H26" s="69">
        <f t="shared" si="2"/>
        <v>34186800</v>
      </c>
      <c r="I26" s="69">
        <f t="shared" si="3"/>
        <v>36238008</v>
      </c>
      <c r="J26" s="70">
        <f t="shared" si="4"/>
        <v>75500</v>
      </c>
      <c r="K26" s="71">
        <f t="shared" si="5"/>
        <v>3032700.0000000005</v>
      </c>
      <c r="L26" s="54" t="s">
        <v>107</v>
      </c>
    </row>
    <row r="27" spans="1:12" x14ac:dyDescent="0.25">
      <c r="A27" s="33">
        <v>26</v>
      </c>
      <c r="B27" s="33">
        <v>1001</v>
      </c>
      <c r="C27" s="33">
        <v>10</v>
      </c>
      <c r="D27" s="67" t="s">
        <v>15</v>
      </c>
      <c r="E27" s="67">
        <v>494</v>
      </c>
      <c r="F27" s="67">
        <f t="shared" si="1"/>
        <v>543.40000000000009</v>
      </c>
      <c r="G27" s="68">
        <f>G26+150</f>
        <v>37350</v>
      </c>
      <c r="H27" s="69">
        <f t="shared" si="2"/>
        <v>18450900</v>
      </c>
      <c r="I27" s="69">
        <f t="shared" si="3"/>
        <v>19557954</v>
      </c>
      <c r="J27" s="70">
        <f t="shared" si="4"/>
        <v>40500</v>
      </c>
      <c r="K27" s="71">
        <f t="shared" si="5"/>
        <v>1630200.0000000002</v>
      </c>
      <c r="L27" s="54" t="s">
        <v>107</v>
      </c>
    </row>
    <row r="28" spans="1:12" x14ac:dyDescent="0.25">
      <c r="A28" s="33">
        <v>27</v>
      </c>
      <c r="B28" s="33">
        <v>1002</v>
      </c>
      <c r="C28" s="33">
        <v>10</v>
      </c>
      <c r="D28" s="67" t="s">
        <v>16</v>
      </c>
      <c r="E28" s="72">
        <v>705</v>
      </c>
      <c r="F28" s="67">
        <f t="shared" si="1"/>
        <v>775.50000000000011</v>
      </c>
      <c r="G28" s="68">
        <f>G27</f>
        <v>37350</v>
      </c>
      <c r="H28" s="69">
        <f t="shared" si="2"/>
        <v>26331750</v>
      </c>
      <c r="I28" s="69">
        <f t="shared" si="3"/>
        <v>27911655</v>
      </c>
      <c r="J28" s="70">
        <f t="shared" si="4"/>
        <v>58000</v>
      </c>
      <c r="K28" s="71">
        <f t="shared" si="5"/>
        <v>2326500.0000000005</v>
      </c>
      <c r="L28" s="54" t="s">
        <v>107</v>
      </c>
    </row>
    <row r="29" spans="1:12" x14ac:dyDescent="0.25">
      <c r="A29" s="33">
        <v>28</v>
      </c>
      <c r="B29" s="33">
        <v>1003</v>
      </c>
      <c r="C29" s="33">
        <v>10</v>
      </c>
      <c r="D29" s="67" t="s">
        <v>17</v>
      </c>
      <c r="E29" s="72">
        <v>963</v>
      </c>
      <c r="F29" s="67">
        <f t="shared" si="1"/>
        <v>1059.3000000000002</v>
      </c>
      <c r="G29" s="68">
        <f>G28</f>
        <v>37350</v>
      </c>
      <c r="H29" s="69">
        <v>0</v>
      </c>
      <c r="I29" s="69">
        <f t="shared" si="3"/>
        <v>0</v>
      </c>
      <c r="J29" s="70">
        <f t="shared" si="4"/>
        <v>0</v>
      </c>
      <c r="K29" s="71">
        <f t="shared" si="5"/>
        <v>3177900.0000000005</v>
      </c>
      <c r="L29" s="54" t="s">
        <v>108</v>
      </c>
    </row>
    <row r="30" spans="1:12" x14ac:dyDescent="0.25">
      <c r="A30" s="33">
        <v>29</v>
      </c>
      <c r="B30" s="33">
        <v>1004</v>
      </c>
      <c r="C30" s="33">
        <v>10</v>
      </c>
      <c r="D30" s="67" t="s">
        <v>17</v>
      </c>
      <c r="E30" s="72">
        <v>919</v>
      </c>
      <c r="F30" s="67">
        <f t="shared" si="1"/>
        <v>1010.9000000000001</v>
      </c>
      <c r="G30" s="68">
        <f>G29</f>
        <v>37350</v>
      </c>
      <c r="H30" s="69">
        <f t="shared" si="2"/>
        <v>34324650</v>
      </c>
      <c r="I30" s="69">
        <f t="shared" si="3"/>
        <v>36384129</v>
      </c>
      <c r="J30" s="70">
        <f t="shared" si="4"/>
        <v>76000</v>
      </c>
      <c r="K30" s="71">
        <f t="shared" si="5"/>
        <v>3032700.0000000005</v>
      </c>
      <c r="L30" s="54" t="s">
        <v>107</v>
      </c>
    </row>
    <row r="31" spans="1:12" x14ac:dyDescent="0.25">
      <c r="A31" s="33">
        <v>30</v>
      </c>
      <c r="B31" s="33">
        <v>1101</v>
      </c>
      <c r="C31" s="33">
        <v>11</v>
      </c>
      <c r="D31" s="67" t="s">
        <v>15</v>
      </c>
      <c r="E31" s="67">
        <v>494</v>
      </c>
      <c r="F31" s="67">
        <f t="shared" si="1"/>
        <v>543.40000000000009</v>
      </c>
      <c r="G31" s="68">
        <f>G30+150</f>
        <v>37500</v>
      </c>
      <c r="H31" s="69">
        <f t="shared" si="2"/>
        <v>18525000</v>
      </c>
      <c r="I31" s="69">
        <f t="shared" si="3"/>
        <v>19636500</v>
      </c>
      <c r="J31" s="70">
        <f t="shared" si="4"/>
        <v>41000</v>
      </c>
      <c r="K31" s="71">
        <f t="shared" si="5"/>
        <v>1630200.0000000002</v>
      </c>
      <c r="L31" s="54" t="s">
        <v>107</v>
      </c>
    </row>
    <row r="32" spans="1:12" x14ac:dyDescent="0.25">
      <c r="A32" s="33">
        <v>31</v>
      </c>
      <c r="B32" s="33">
        <v>1102</v>
      </c>
      <c r="C32" s="33">
        <v>11</v>
      </c>
      <c r="D32" s="67" t="s">
        <v>16</v>
      </c>
      <c r="E32" s="72">
        <v>705</v>
      </c>
      <c r="F32" s="67">
        <f t="shared" si="1"/>
        <v>775.50000000000011</v>
      </c>
      <c r="G32" s="68">
        <f>G31</f>
        <v>37500</v>
      </c>
      <c r="H32" s="69">
        <f t="shared" si="2"/>
        <v>26437500</v>
      </c>
      <c r="I32" s="69">
        <f t="shared" si="3"/>
        <v>28023750</v>
      </c>
      <c r="J32" s="70">
        <f t="shared" si="4"/>
        <v>58500</v>
      </c>
      <c r="K32" s="71">
        <f t="shared" si="5"/>
        <v>2326500.0000000005</v>
      </c>
      <c r="L32" s="54" t="s">
        <v>107</v>
      </c>
    </row>
    <row r="33" spans="1:12" x14ac:dyDescent="0.25">
      <c r="A33" s="33">
        <v>32</v>
      </c>
      <c r="B33" s="33">
        <v>1103</v>
      </c>
      <c r="C33" s="33">
        <v>11</v>
      </c>
      <c r="D33" s="67" t="s">
        <v>17</v>
      </c>
      <c r="E33" s="72">
        <v>1040</v>
      </c>
      <c r="F33" s="67">
        <f t="shared" si="1"/>
        <v>1144</v>
      </c>
      <c r="G33" s="68">
        <f>G32</f>
        <v>37500</v>
      </c>
      <c r="H33" s="69">
        <f t="shared" si="2"/>
        <v>39000000</v>
      </c>
      <c r="I33" s="69">
        <f t="shared" si="3"/>
        <v>41340000</v>
      </c>
      <c r="J33" s="70">
        <f t="shared" si="4"/>
        <v>86000</v>
      </c>
      <c r="K33" s="71">
        <f t="shared" si="5"/>
        <v>3432000</v>
      </c>
      <c r="L33" s="54" t="s">
        <v>107</v>
      </c>
    </row>
    <row r="34" spans="1:12" x14ac:dyDescent="0.25">
      <c r="A34" s="33">
        <v>33</v>
      </c>
      <c r="B34" s="33">
        <v>1104</v>
      </c>
      <c r="C34" s="33">
        <v>11</v>
      </c>
      <c r="D34" s="67" t="s">
        <v>17</v>
      </c>
      <c r="E34" s="72">
        <v>923</v>
      </c>
      <c r="F34" s="67">
        <f t="shared" si="1"/>
        <v>1015.3000000000001</v>
      </c>
      <c r="G34" s="68">
        <f>G33</f>
        <v>37500</v>
      </c>
      <c r="H34" s="69">
        <f t="shared" si="2"/>
        <v>34612500</v>
      </c>
      <c r="I34" s="69">
        <f t="shared" si="3"/>
        <v>36689250</v>
      </c>
      <c r="J34" s="70">
        <f t="shared" si="4"/>
        <v>76500</v>
      </c>
      <c r="K34" s="71">
        <f t="shared" si="5"/>
        <v>3045900</v>
      </c>
      <c r="L34" s="54" t="s">
        <v>107</v>
      </c>
    </row>
    <row r="35" spans="1:12" x14ac:dyDescent="0.25">
      <c r="A35" s="62">
        <v>34</v>
      </c>
      <c r="B35" s="62">
        <v>1201</v>
      </c>
      <c r="C35" s="62">
        <v>12</v>
      </c>
      <c r="D35" s="73" t="s">
        <v>15</v>
      </c>
      <c r="E35" s="73">
        <v>494</v>
      </c>
      <c r="F35" s="73">
        <f t="shared" si="1"/>
        <v>543.40000000000009</v>
      </c>
      <c r="G35" s="68">
        <f>G34+150</f>
        <v>37650</v>
      </c>
      <c r="H35" s="69">
        <f t="shared" si="2"/>
        <v>18599100</v>
      </c>
      <c r="I35" s="69">
        <f t="shared" si="3"/>
        <v>19715046</v>
      </c>
      <c r="J35" s="70">
        <f t="shared" si="4"/>
        <v>41000</v>
      </c>
      <c r="K35" s="71">
        <f t="shared" si="5"/>
        <v>1630200.0000000002</v>
      </c>
      <c r="L35" s="54" t="s">
        <v>107</v>
      </c>
    </row>
    <row r="36" spans="1:12" x14ac:dyDescent="0.25">
      <c r="A36" s="33">
        <v>35</v>
      </c>
      <c r="B36" s="33">
        <v>1202</v>
      </c>
      <c r="C36" s="33">
        <v>12</v>
      </c>
      <c r="D36" s="67" t="s">
        <v>16</v>
      </c>
      <c r="E36" s="72">
        <v>705</v>
      </c>
      <c r="F36" s="67">
        <f t="shared" si="1"/>
        <v>775.50000000000011</v>
      </c>
      <c r="G36" s="68">
        <f>G35</f>
        <v>37650</v>
      </c>
      <c r="H36" s="69">
        <f t="shared" si="2"/>
        <v>26543250</v>
      </c>
      <c r="I36" s="69">
        <f t="shared" si="3"/>
        <v>28135845</v>
      </c>
      <c r="J36" s="70">
        <f t="shared" si="4"/>
        <v>58500</v>
      </c>
      <c r="K36" s="71">
        <f t="shared" si="5"/>
        <v>2326500.0000000005</v>
      </c>
      <c r="L36" s="54" t="s">
        <v>107</v>
      </c>
    </row>
    <row r="37" spans="1:12" x14ac:dyDescent="0.25">
      <c r="A37" s="33">
        <v>36</v>
      </c>
      <c r="B37" s="33">
        <v>1203</v>
      </c>
      <c r="C37" s="33">
        <v>12</v>
      </c>
      <c r="D37" s="67" t="s">
        <v>17</v>
      </c>
      <c r="E37" s="72">
        <v>1040</v>
      </c>
      <c r="F37" s="67">
        <f t="shared" si="1"/>
        <v>1144</v>
      </c>
      <c r="G37" s="68">
        <f>G36</f>
        <v>37650</v>
      </c>
      <c r="H37" s="69">
        <f t="shared" si="2"/>
        <v>39156000</v>
      </c>
      <c r="I37" s="69">
        <f t="shared" si="3"/>
        <v>41505360</v>
      </c>
      <c r="J37" s="70">
        <f t="shared" si="4"/>
        <v>86500</v>
      </c>
      <c r="K37" s="71">
        <f t="shared" si="5"/>
        <v>3432000</v>
      </c>
      <c r="L37" s="54" t="s">
        <v>107</v>
      </c>
    </row>
    <row r="38" spans="1:12" x14ac:dyDescent="0.25">
      <c r="A38" s="33">
        <v>37</v>
      </c>
      <c r="B38" s="33">
        <v>1204</v>
      </c>
      <c r="C38" s="33">
        <v>12</v>
      </c>
      <c r="D38" s="67" t="s">
        <v>17</v>
      </c>
      <c r="E38" s="72">
        <v>923</v>
      </c>
      <c r="F38" s="67">
        <f t="shared" si="1"/>
        <v>1015.3000000000001</v>
      </c>
      <c r="G38" s="68">
        <f>G37</f>
        <v>37650</v>
      </c>
      <c r="H38" s="69">
        <f t="shared" si="2"/>
        <v>34750950</v>
      </c>
      <c r="I38" s="69">
        <f t="shared" si="3"/>
        <v>36836007</v>
      </c>
      <c r="J38" s="70">
        <f t="shared" si="4"/>
        <v>76500</v>
      </c>
      <c r="K38" s="71">
        <f t="shared" si="5"/>
        <v>3045900</v>
      </c>
      <c r="L38" s="54" t="s">
        <v>107</v>
      </c>
    </row>
    <row r="39" spans="1:12" x14ac:dyDescent="0.25">
      <c r="A39" s="55" t="s">
        <v>4</v>
      </c>
      <c r="B39" s="56"/>
      <c r="C39" s="56"/>
      <c r="D39" s="57"/>
      <c r="E39" s="74">
        <f t="shared" ref="E39:F39" si="6">SUM(E2:E38)</f>
        <v>27135</v>
      </c>
      <c r="F39" s="74">
        <f t="shared" si="6"/>
        <v>29848.500000000004</v>
      </c>
      <c r="G39" s="75"/>
      <c r="H39" s="76">
        <f>SUM(H2:H38)</f>
        <v>826825950</v>
      </c>
      <c r="I39" s="76">
        <f>SUM(I2:I38)</f>
        <v>876435507</v>
      </c>
      <c r="J39" s="77"/>
      <c r="K39" s="76">
        <f>SUM(K2:K38)</f>
        <v>89545500.000000015</v>
      </c>
    </row>
  </sheetData>
  <mergeCells count="1">
    <mergeCell ref="A39:D39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237F2-7F5A-45D3-85E2-625D420CF019}">
  <dimension ref="A1:M34"/>
  <sheetViews>
    <sheetView topLeftCell="A25" zoomScale="175" zoomScaleNormal="175" workbookViewId="0">
      <selection activeCell="H34" sqref="H34:I34"/>
    </sheetView>
  </sheetViews>
  <sheetFormatPr defaultRowHeight="15" x14ac:dyDescent="0.25"/>
  <cols>
    <col min="1" max="1" width="4" customWidth="1"/>
    <col min="2" max="2" width="5.85546875" customWidth="1"/>
    <col min="3" max="3" width="3.5703125" customWidth="1"/>
    <col min="4" max="4" width="5.7109375" style="78" customWidth="1"/>
    <col min="5" max="5" width="6.7109375" style="78" customWidth="1"/>
    <col min="6" max="6" width="6" style="78" customWidth="1"/>
    <col min="7" max="7" width="6.140625" style="78" customWidth="1"/>
    <col min="8" max="9" width="11.140625" style="78" customWidth="1"/>
    <col min="10" max="10" width="7.140625" style="78" customWidth="1"/>
    <col min="11" max="11" width="11" style="78" customWidth="1"/>
    <col min="13" max="13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32" t="s">
        <v>2</v>
      </c>
      <c r="E1" s="65" t="s">
        <v>42</v>
      </c>
      <c r="F1" s="32" t="s">
        <v>3</v>
      </c>
      <c r="G1" s="32" t="s">
        <v>114</v>
      </c>
      <c r="H1" s="32" t="s">
        <v>115</v>
      </c>
      <c r="I1" s="32" t="s">
        <v>116</v>
      </c>
      <c r="J1" s="32" t="s">
        <v>117</v>
      </c>
      <c r="K1" s="66" t="s">
        <v>118</v>
      </c>
      <c r="L1" s="53" t="s">
        <v>106</v>
      </c>
    </row>
    <row r="2" spans="1:13" x14ac:dyDescent="0.25">
      <c r="A2" s="33">
        <v>1</v>
      </c>
      <c r="B2" s="33">
        <v>101</v>
      </c>
      <c r="C2" s="33">
        <v>1</v>
      </c>
      <c r="D2" s="67" t="s">
        <v>15</v>
      </c>
      <c r="E2" s="67">
        <v>494</v>
      </c>
      <c r="F2" s="67">
        <f>E2*1.1</f>
        <v>543.40000000000009</v>
      </c>
      <c r="G2" s="68">
        <v>36000</v>
      </c>
      <c r="H2" s="69">
        <f>E2*G2</f>
        <v>17784000</v>
      </c>
      <c r="I2" s="69">
        <f>H2*1.06</f>
        <v>18851040</v>
      </c>
      <c r="J2" s="70">
        <f t="shared" ref="J2:J33" si="0">MROUND((I2*0.025/12),500)</f>
        <v>39500</v>
      </c>
      <c r="K2" s="71">
        <f>F2*3000</f>
        <v>1630200.0000000002</v>
      </c>
      <c r="L2" s="54" t="s">
        <v>107</v>
      </c>
      <c r="M2" s="6">
        <f>H2/F2</f>
        <v>32727.272727272721</v>
      </c>
    </row>
    <row r="3" spans="1:13" x14ac:dyDescent="0.25">
      <c r="A3" s="33">
        <v>2</v>
      </c>
      <c r="B3" s="33">
        <v>201</v>
      </c>
      <c r="C3" s="33">
        <v>2</v>
      </c>
      <c r="D3" s="67" t="s">
        <v>15</v>
      </c>
      <c r="E3" s="67">
        <v>494</v>
      </c>
      <c r="F3" s="67">
        <f t="shared" ref="F3:F33" si="1">E3*1.1</f>
        <v>543.40000000000009</v>
      </c>
      <c r="G3" s="68">
        <f>G2+150</f>
        <v>36150</v>
      </c>
      <c r="H3" s="69">
        <f t="shared" ref="H3:H33" si="2">E3*G3</f>
        <v>17858100</v>
      </c>
      <c r="I3" s="69">
        <f t="shared" ref="I3:I33" si="3">H3*1.06</f>
        <v>18929586</v>
      </c>
      <c r="J3" s="70">
        <f t="shared" si="0"/>
        <v>39500</v>
      </c>
      <c r="K3" s="71">
        <f t="shared" ref="K3:K33" si="4">F3*3000</f>
        <v>1630200.0000000002</v>
      </c>
      <c r="L3" s="54" t="s">
        <v>107</v>
      </c>
    </row>
    <row r="4" spans="1:13" x14ac:dyDescent="0.25">
      <c r="A4" s="33">
        <v>3</v>
      </c>
      <c r="B4" s="33">
        <v>202</v>
      </c>
      <c r="C4" s="33">
        <v>2</v>
      </c>
      <c r="D4" s="67" t="s">
        <v>16</v>
      </c>
      <c r="E4" s="67">
        <v>705</v>
      </c>
      <c r="F4" s="67">
        <f t="shared" si="1"/>
        <v>775.50000000000011</v>
      </c>
      <c r="G4" s="68">
        <f>G3</f>
        <v>36150</v>
      </c>
      <c r="H4" s="69">
        <f t="shared" si="2"/>
        <v>25485750</v>
      </c>
      <c r="I4" s="69">
        <f t="shared" si="3"/>
        <v>27014895</v>
      </c>
      <c r="J4" s="70">
        <f t="shared" si="0"/>
        <v>56500</v>
      </c>
      <c r="K4" s="71">
        <f t="shared" si="4"/>
        <v>2326500.0000000005</v>
      </c>
      <c r="L4" s="54" t="s">
        <v>107</v>
      </c>
    </row>
    <row r="5" spans="1:13" x14ac:dyDescent="0.25">
      <c r="A5" s="33">
        <v>4</v>
      </c>
      <c r="B5" s="33">
        <v>301</v>
      </c>
      <c r="C5" s="33">
        <v>3</v>
      </c>
      <c r="D5" s="67" t="s">
        <v>15</v>
      </c>
      <c r="E5" s="67">
        <v>494</v>
      </c>
      <c r="F5" s="67">
        <f t="shared" si="1"/>
        <v>543.40000000000009</v>
      </c>
      <c r="G5" s="68">
        <f>G4+150</f>
        <v>36300</v>
      </c>
      <c r="H5" s="69">
        <f t="shared" si="2"/>
        <v>17932200</v>
      </c>
      <c r="I5" s="69">
        <f t="shared" si="3"/>
        <v>19008132</v>
      </c>
      <c r="J5" s="70">
        <f t="shared" si="0"/>
        <v>39500</v>
      </c>
      <c r="K5" s="71">
        <f t="shared" si="4"/>
        <v>1630200.0000000002</v>
      </c>
      <c r="L5" s="54" t="s">
        <v>107</v>
      </c>
    </row>
    <row r="6" spans="1:13" x14ac:dyDescent="0.25">
      <c r="A6" s="33">
        <v>5</v>
      </c>
      <c r="B6" s="33">
        <v>302</v>
      </c>
      <c r="C6" s="33">
        <v>3</v>
      </c>
      <c r="D6" s="67" t="s">
        <v>16</v>
      </c>
      <c r="E6" s="67">
        <v>705</v>
      </c>
      <c r="F6" s="67">
        <f t="shared" si="1"/>
        <v>775.50000000000011</v>
      </c>
      <c r="G6" s="68">
        <f>G5</f>
        <v>36300</v>
      </c>
      <c r="H6" s="69">
        <f t="shared" si="2"/>
        <v>25591500</v>
      </c>
      <c r="I6" s="69">
        <f t="shared" si="3"/>
        <v>27126990</v>
      </c>
      <c r="J6" s="70">
        <f t="shared" si="0"/>
        <v>56500</v>
      </c>
      <c r="K6" s="71">
        <f t="shared" si="4"/>
        <v>2326500.0000000005</v>
      </c>
      <c r="L6" s="54" t="s">
        <v>107</v>
      </c>
    </row>
    <row r="7" spans="1:13" x14ac:dyDescent="0.25">
      <c r="A7" s="33">
        <v>6</v>
      </c>
      <c r="B7" s="33">
        <v>501</v>
      </c>
      <c r="C7" s="33">
        <v>5</v>
      </c>
      <c r="D7" s="67" t="s">
        <v>15</v>
      </c>
      <c r="E7" s="67">
        <v>494</v>
      </c>
      <c r="F7" s="67">
        <f t="shared" si="1"/>
        <v>543.40000000000009</v>
      </c>
      <c r="G7" s="68">
        <f>G6+150+150</f>
        <v>36600</v>
      </c>
      <c r="H7" s="69">
        <f t="shared" si="2"/>
        <v>18080400</v>
      </c>
      <c r="I7" s="69">
        <f t="shared" si="3"/>
        <v>19165224</v>
      </c>
      <c r="J7" s="70">
        <f t="shared" si="0"/>
        <v>40000</v>
      </c>
      <c r="K7" s="71">
        <f t="shared" si="4"/>
        <v>1630200.0000000002</v>
      </c>
      <c r="L7" s="54" t="s">
        <v>107</v>
      </c>
    </row>
    <row r="8" spans="1:13" x14ac:dyDescent="0.25">
      <c r="A8" s="33">
        <v>7</v>
      </c>
      <c r="B8" s="33">
        <v>502</v>
      </c>
      <c r="C8" s="33">
        <v>5</v>
      </c>
      <c r="D8" s="67" t="s">
        <v>16</v>
      </c>
      <c r="E8" s="67">
        <v>705</v>
      </c>
      <c r="F8" s="67">
        <f t="shared" si="1"/>
        <v>775.50000000000011</v>
      </c>
      <c r="G8" s="68">
        <f>G7</f>
        <v>36600</v>
      </c>
      <c r="H8" s="69">
        <f t="shared" si="2"/>
        <v>25803000</v>
      </c>
      <c r="I8" s="69">
        <f t="shared" si="3"/>
        <v>27351180</v>
      </c>
      <c r="J8" s="70">
        <f t="shared" si="0"/>
        <v>57000</v>
      </c>
      <c r="K8" s="71">
        <f t="shared" si="4"/>
        <v>2326500.0000000005</v>
      </c>
      <c r="L8" s="54" t="s">
        <v>107</v>
      </c>
    </row>
    <row r="9" spans="1:13" x14ac:dyDescent="0.25">
      <c r="A9" s="33">
        <v>8</v>
      </c>
      <c r="B9" s="33">
        <v>504</v>
      </c>
      <c r="C9" s="33">
        <v>5</v>
      </c>
      <c r="D9" s="67" t="s">
        <v>17</v>
      </c>
      <c r="E9" s="67">
        <v>919</v>
      </c>
      <c r="F9" s="67">
        <f t="shared" si="1"/>
        <v>1010.9000000000001</v>
      </c>
      <c r="G9" s="68">
        <f>G8</f>
        <v>36600</v>
      </c>
      <c r="H9" s="69">
        <f t="shared" si="2"/>
        <v>33635400</v>
      </c>
      <c r="I9" s="69">
        <f t="shared" si="3"/>
        <v>35653524</v>
      </c>
      <c r="J9" s="70">
        <f t="shared" si="0"/>
        <v>74500</v>
      </c>
      <c r="K9" s="71">
        <f t="shared" si="4"/>
        <v>3032700.0000000005</v>
      </c>
      <c r="L9" s="54" t="s">
        <v>107</v>
      </c>
    </row>
    <row r="10" spans="1:13" x14ac:dyDescent="0.25">
      <c r="A10" s="33">
        <v>9</v>
      </c>
      <c r="B10" s="33">
        <v>601</v>
      </c>
      <c r="C10" s="33">
        <v>6</v>
      </c>
      <c r="D10" s="67" t="s">
        <v>15</v>
      </c>
      <c r="E10" s="67">
        <v>494</v>
      </c>
      <c r="F10" s="67">
        <f t="shared" si="1"/>
        <v>543.40000000000009</v>
      </c>
      <c r="G10" s="68">
        <f>G9+150</f>
        <v>36750</v>
      </c>
      <c r="H10" s="69">
        <f t="shared" si="2"/>
        <v>18154500</v>
      </c>
      <c r="I10" s="69">
        <f t="shared" si="3"/>
        <v>19243770</v>
      </c>
      <c r="J10" s="70">
        <f t="shared" si="0"/>
        <v>40000</v>
      </c>
      <c r="K10" s="71">
        <f t="shared" si="4"/>
        <v>1630200.0000000002</v>
      </c>
      <c r="L10" s="54" t="s">
        <v>107</v>
      </c>
    </row>
    <row r="11" spans="1:13" x14ac:dyDescent="0.25">
      <c r="A11" s="33">
        <v>10</v>
      </c>
      <c r="B11" s="33">
        <v>602</v>
      </c>
      <c r="C11" s="33">
        <v>6</v>
      </c>
      <c r="D11" s="67" t="s">
        <v>16</v>
      </c>
      <c r="E11" s="67">
        <v>705</v>
      </c>
      <c r="F11" s="67">
        <f t="shared" si="1"/>
        <v>775.50000000000011</v>
      </c>
      <c r="G11" s="68">
        <f>G10</f>
        <v>36750</v>
      </c>
      <c r="H11" s="69">
        <f t="shared" si="2"/>
        <v>25908750</v>
      </c>
      <c r="I11" s="69">
        <f t="shared" si="3"/>
        <v>27463275</v>
      </c>
      <c r="J11" s="70">
        <f t="shared" si="0"/>
        <v>57000</v>
      </c>
      <c r="K11" s="71">
        <f t="shared" si="4"/>
        <v>2326500.0000000005</v>
      </c>
      <c r="L11" s="54" t="s">
        <v>107</v>
      </c>
    </row>
    <row r="12" spans="1:13" x14ac:dyDescent="0.25">
      <c r="A12" s="33">
        <v>11</v>
      </c>
      <c r="B12" s="33">
        <v>604</v>
      </c>
      <c r="C12" s="33">
        <v>6</v>
      </c>
      <c r="D12" s="67" t="s">
        <v>17</v>
      </c>
      <c r="E12" s="67">
        <v>919</v>
      </c>
      <c r="F12" s="67">
        <f t="shared" si="1"/>
        <v>1010.9000000000001</v>
      </c>
      <c r="G12" s="68">
        <f>G11</f>
        <v>36750</v>
      </c>
      <c r="H12" s="69">
        <f t="shared" si="2"/>
        <v>33773250</v>
      </c>
      <c r="I12" s="69">
        <f t="shared" si="3"/>
        <v>35799645</v>
      </c>
      <c r="J12" s="70">
        <f t="shared" si="0"/>
        <v>74500</v>
      </c>
      <c r="K12" s="71">
        <f t="shared" si="4"/>
        <v>3032700.0000000005</v>
      </c>
      <c r="L12" s="54" t="s">
        <v>107</v>
      </c>
    </row>
    <row r="13" spans="1:13" x14ac:dyDescent="0.25">
      <c r="A13" s="33">
        <v>12</v>
      </c>
      <c r="B13" s="33">
        <v>701</v>
      </c>
      <c r="C13" s="33">
        <v>7</v>
      </c>
      <c r="D13" s="67" t="s">
        <v>15</v>
      </c>
      <c r="E13" s="67">
        <v>494</v>
      </c>
      <c r="F13" s="67">
        <f t="shared" si="1"/>
        <v>543.40000000000009</v>
      </c>
      <c r="G13" s="68">
        <f>G12+150</f>
        <v>36900</v>
      </c>
      <c r="H13" s="69">
        <f t="shared" si="2"/>
        <v>18228600</v>
      </c>
      <c r="I13" s="69">
        <f t="shared" si="3"/>
        <v>19322316</v>
      </c>
      <c r="J13" s="70">
        <f t="shared" si="0"/>
        <v>40500</v>
      </c>
      <c r="K13" s="71">
        <f t="shared" si="4"/>
        <v>1630200.0000000002</v>
      </c>
      <c r="L13" s="54" t="s">
        <v>107</v>
      </c>
    </row>
    <row r="14" spans="1:13" x14ac:dyDescent="0.25">
      <c r="A14" s="33">
        <v>13</v>
      </c>
      <c r="B14" s="33">
        <v>702</v>
      </c>
      <c r="C14" s="33">
        <v>7</v>
      </c>
      <c r="D14" s="67" t="s">
        <v>16</v>
      </c>
      <c r="E14" s="67">
        <v>705</v>
      </c>
      <c r="F14" s="67">
        <f t="shared" si="1"/>
        <v>775.50000000000011</v>
      </c>
      <c r="G14" s="68">
        <f>G13</f>
        <v>36900</v>
      </c>
      <c r="H14" s="69">
        <f t="shared" si="2"/>
        <v>26014500</v>
      </c>
      <c r="I14" s="69">
        <f t="shared" si="3"/>
        <v>27575370</v>
      </c>
      <c r="J14" s="70">
        <f t="shared" si="0"/>
        <v>57500</v>
      </c>
      <c r="K14" s="71">
        <f t="shared" si="4"/>
        <v>2326500.0000000005</v>
      </c>
      <c r="L14" s="54" t="s">
        <v>107</v>
      </c>
    </row>
    <row r="15" spans="1:13" x14ac:dyDescent="0.25">
      <c r="A15" s="33">
        <v>14</v>
      </c>
      <c r="B15" s="33">
        <v>704</v>
      </c>
      <c r="C15" s="33">
        <v>7</v>
      </c>
      <c r="D15" s="67" t="s">
        <v>17</v>
      </c>
      <c r="E15" s="67">
        <v>919</v>
      </c>
      <c r="F15" s="67">
        <f t="shared" si="1"/>
        <v>1010.9000000000001</v>
      </c>
      <c r="G15" s="68">
        <f>G14</f>
        <v>36900</v>
      </c>
      <c r="H15" s="69">
        <f t="shared" si="2"/>
        <v>33911100</v>
      </c>
      <c r="I15" s="69">
        <f t="shared" si="3"/>
        <v>35945766</v>
      </c>
      <c r="J15" s="70">
        <f t="shared" si="0"/>
        <v>75000</v>
      </c>
      <c r="K15" s="71">
        <f t="shared" si="4"/>
        <v>3032700.0000000005</v>
      </c>
      <c r="L15" s="54" t="s">
        <v>107</v>
      </c>
    </row>
    <row r="16" spans="1:13" x14ac:dyDescent="0.25">
      <c r="A16" s="33">
        <v>15</v>
      </c>
      <c r="B16" s="33">
        <v>801</v>
      </c>
      <c r="C16" s="33">
        <v>8</v>
      </c>
      <c r="D16" s="67" t="s">
        <v>15</v>
      </c>
      <c r="E16" s="67">
        <v>494</v>
      </c>
      <c r="F16" s="67">
        <f t="shared" si="1"/>
        <v>543.40000000000009</v>
      </c>
      <c r="G16" s="68">
        <f>G15+150</f>
        <v>37050</v>
      </c>
      <c r="H16" s="69">
        <f t="shared" si="2"/>
        <v>18302700</v>
      </c>
      <c r="I16" s="69">
        <f t="shared" si="3"/>
        <v>19400862</v>
      </c>
      <c r="J16" s="70">
        <f t="shared" si="0"/>
        <v>40500</v>
      </c>
      <c r="K16" s="71">
        <f t="shared" si="4"/>
        <v>1630200.0000000002</v>
      </c>
      <c r="L16" s="54" t="s">
        <v>107</v>
      </c>
    </row>
    <row r="17" spans="1:12" x14ac:dyDescent="0.25">
      <c r="A17" s="33">
        <v>16</v>
      </c>
      <c r="B17" s="33">
        <v>802</v>
      </c>
      <c r="C17" s="33">
        <v>8</v>
      </c>
      <c r="D17" s="67" t="s">
        <v>16</v>
      </c>
      <c r="E17" s="72">
        <v>705</v>
      </c>
      <c r="F17" s="67">
        <f t="shared" si="1"/>
        <v>775.50000000000011</v>
      </c>
      <c r="G17" s="68">
        <f>G16</f>
        <v>37050</v>
      </c>
      <c r="H17" s="69">
        <f t="shared" si="2"/>
        <v>26120250</v>
      </c>
      <c r="I17" s="69">
        <f t="shared" si="3"/>
        <v>27687465</v>
      </c>
      <c r="J17" s="70">
        <f t="shared" si="0"/>
        <v>57500</v>
      </c>
      <c r="K17" s="71">
        <f t="shared" si="4"/>
        <v>2326500.0000000005</v>
      </c>
      <c r="L17" s="54" t="s">
        <v>107</v>
      </c>
    </row>
    <row r="18" spans="1:12" x14ac:dyDescent="0.25">
      <c r="A18" s="33">
        <v>17</v>
      </c>
      <c r="B18" s="33">
        <v>803</v>
      </c>
      <c r="C18" s="33">
        <v>8</v>
      </c>
      <c r="D18" s="67" t="s">
        <v>59</v>
      </c>
      <c r="E18" s="72">
        <v>396</v>
      </c>
      <c r="F18" s="67">
        <f t="shared" si="1"/>
        <v>435.6</v>
      </c>
      <c r="G18" s="68">
        <f>G17</f>
        <v>37050</v>
      </c>
      <c r="H18" s="69">
        <f t="shared" si="2"/>
        <v>14671800</v>
      </c>
      <c r="I18" s="69">
        <f t="shared" si="3"/>
        <v>15552108</v>
      </c>
      <c r="J18" s="70">
        <f t="shared" si="0"/>
        <v>32500</v>
      </c>
      <c r="K18" s="71">
        <f t="shared" si="4"/>
        <v>1306800</v>
      </c>
      <c r="L18" s="54" t="s">
        <v>107</v>
      </c>
    </row>
    <row r="19" spans="1:12" x14ac:dyDescent="0.25">
      <c r="A19" s="33">
        <v>18</v>
      </c>
      <c r="B19" s="33">
        <v>804</v>
      </c>
      <c r="C19" s="33">
        <v>8</v>
      </c>
      <c r="D19" s="67" t="s">
        <v>17</v>
      </c>
      <c r="E19" s="72">
        <v>919</v>
      </c>
      <c r="F19" s="67">
        <f t="shared" si="1"/>
        <v>1010.9000000000001</v>
      </c>
      <c r="G19" s="68">
        <f>G18</f>
        <v>37050</v>
      </c>
      <c r="H19" s="69">
        <f t="shared" si="2"/>
        <v>34048950</v>
      </c>
      <c r="I19" s="69">
        <f t="shared" si="3"/>
        <v>36091887</v>
      </c>
      <c r="J19" s="70">
        <f t="shared" si="0"/>
        <v>75000</v>
      </c>
      <c r="K19" s="71">
        <f t="shared" si="4"/>
        <v>3032700.0000000005</v>
      </c>
      <c r="L19" s="54" t="s">
        <v>107</v>
      </c>
    </row>
    <row r="20" spans="1:12" x14ac:dyDescent="0.25">
      <c r="A20" s="33">
        <v>19</v>
      </c>
      <c r="B20" s="33">
        <v>901</v>
      </c>
      <c r="C20" s="33">
        <v>9</v>
      </c>
      <c r="D20" s="67" t="s">
        <v>15</v>
      </c>
      <c r="E20" s="67">
        <v>494</v>
      </c>
      <c r="F20" s="67">
        <f t="shared" si="1"/>
        <v>543.40000000000009</v>
      </c>
      <c r="G20" s="68">
        <f>G19+150</f>
        <v>37200</v>
      </c>
      <c r="H20" s="69">
        <f t="shared" si="2"/>
        <v>18376800</v>
      </c>
      <c r="I20" s="69">
        <f t="shared" si="3"/>
        <v>19479408</v>
      </c>
      <c r="J20" s="70">
        <f t="shared" si="0"/>
        <v>40500</v>
      </c>
      <c r="K20" s="71">
        <f t="shared" si="4"/>
        <v>1630200.0000000002</v>
      </c>
      <c r="L20" s="54" t="s">
        <v>107</v>
      </c>
    </row>
    <row r="21" spans="1:12" x14ac:dyDescent="0.25">
      <c r="A21" s="33">
        <v>20</v>
      </c>
      <c r="B21" s="33">
        <v>902</v>
      </c>
      <c r="C21" s="33">
        <v>9</v>
      </c>
      <c r="D21" s="67" t="s">
        <v>16</v>
      </c>
      <c r="E21" s="72">
        <v>705</v>
      </c>
      <c r="F21" s="67">
        <f t="shared" si="1"/>
        <v>775.50000000000011</v>
      </c>
      <c r="G21" s="68">
        <f>G20</f>
        <v>37200</v>
      </c>
      <c r="H21" s="69">
        <f t="shared" si="2"/>
        <v>26226000</v>
      </c>
      <c r="I21" s="69">
        <f t="shared" si="3"/>
        <v>27799560</v>
      </c>
      <c r="J21" s="70">
        <f t="shared" si="0"/>
        <v>58000</v>
      </c>
      <c r="K21" s="71">
        <f t="shared" si="4"/>
        <v>2326500.0000000005</v>
      </c>
      <c r="L21" s="54" t="s">
        <v>107</v>
      </c>
    </row>
    <row r="22" spans="1:12" x14ac:dyDescent="0.25">
      <c r="A22" s="33">
        <v>21</v>
      </c>
      <c r="B22" s="33">
        <v>904</v>
      </c>
      <c r="C22" s="33">
        <v>9</v>
      </c>
      <c r="D22" s="67" t="s">
        <v>17</v>
      </c>
      <c r="E22" s="72">
        <v>919</v>
      </c>
      <c r="F22" s="67">
        <f t="shared" si="1"/>
        <v>1010.9000000000001</v>
      </c>
      <c r="G22" s="68">
        <f>G21</f>
        <v>37200</v>
      </c>
      <c r="H22" s="69">
        <f t="shared" si="2"/>
        <v>34186800</v>
      </c>
      <c r="I22" s="69">
        <f t="shared" si="3"/>
        <v>36238008</v>
      </c>
      <c r="J22" s="70">
        <f t="shared" si="0"/>
        <v>75500</v>
      </c>
      <c r="K22" s="71">
        <f t="shared" si="4"/>
        <v>3032700.0000000005</v>
      </c>
      <c r="L22" s="54" t="s">
        <v>107</v>
      </c>
    </row>
    <row r="23" spans="1:12" x14ac:dyDescent="0.25">
      <c r="A23" s="33">
        <v>22</v>
      </c>
      <c r="B23" s="33">
        <v>1001</v>
      </c>
      <c r="C23" s="33">
        <v>10</v>
      </c>
      <c r="D23" s="67" t="s">
        <v>15</v>
      </c>
      <c r="E23" s="67">
        <v>494</v>
      </c>
      <c r="F23" s="67">
        <f t="shared" si="1"/>
        <v>543.40000000000009</v>
      </c>
      <c r="G23" s="68">
        <f>G22+150</f>
        <v>37350</v>
      </c>
      <c r="H23" s="69">
        <f t="shared" si="2"/>
        <v>18450900</v>
      </c>
      <c r="I23" s="69">
        <f t="shared" si="3"/>
        <v>19557954</v>
      </c>
      <c r="J23" s="70">
        <f t="shared" si="0"/>
        <v>40500</v>
      </c>
      <c r="K23" s="71">
        <f t="shared" si="4"/>
        <v>1630200.0000000002</v>
      </c>
      <c r="L23" s="54" t="s">
        <v>107</v>
      </c>
    </row>
    <row r="24" spans="1:12" x14ac:dyDescent="0.25">
      <c r="A24" s="33">
        <v>23</v>
      </c>
      <c r="B24" s="33">
        <v>1002</v>
      </c>
      <c r="C24" s="33">
        <v>10</v>
      </c>
      <c r="D24" s="67" t="s">
        <v>16</v>
      </c>
      <c r="E24" s="72">
        <v>705</v>
      </c>
      <c r="F24" s="67">
        <f t="shared" si="1"/>
        <v>775.50000000000011</v>
      </c>
      <c r="G24" s="68">
        <f>G23</f>
        <v>37350</v>
      </c>
      <c r="H24" s="69">
        <f t="shared" si="2"/>
        <v>26331750</v>
      </c>
      <c r="I24" s="69">
        <f t="shared" si="3"/>
        <v>27911655</v>
      </c>
      <c r="J24" s="70">
        <f t="shared" si="0"/>
        <v>58000</v>
      </c>
      <c r="K24" s="71">
        <f t="shared" si="4"/>
        <v>2326500.0000000005</v>
      </c>
      <c r="L24" s="54" t="s">
        <v>107</v>
      </c>
    </row>
    <row r="25" spans="1:12" x14ac:dyDescent="0.25">
      <c r="A25" s="33">
        <v>24</v>
      </c>
      <c r="B25" s="33">
        <v>1004</v>
      </c>
      <c r="C25" s="33">
        <v>10</v>
      </c>
      <c r="D25" s="67" t="s">
        <v>17</v>
      </c>
      <c r="E25" s="72">
        <v>919</v>
      </c>
      <c r="F25" s="67">
        <f t="shared" si="1"/>
        <v>1010.9000000000001</v>
      </c>
      <c r="G25" s="68">
        <f>G24</f>
        <v>37350</v>
      </c>
      <c r="H25" s="69">
        <f t="shared" si="2"/>
        <v>34324650</v>
      </c>
      <c r="I25" s="69">
        <f t="shared" si="3"/>
        <v>36384129</v>
      </c>
      <c r="J25" s="70">
        <f t="shared" si="0"/>
        <v>76000</v>
      </c>
      <c r="K25" s="71">
        <f t="shared" si="4"/>
        <v>3032700.0000000005</v>
      </c>
      <c r="L25" s="54" t="s">
        <v>107</v>
      </c>
    </row>
    <row r="26" spans="1:12" x14ac:dyDescent="0.25">
      <c r="A26" s="33">
        <v>25</v>
      </c>
      <c r="B26" s="33">
        <v>1101</v>
      </c>
      <c r="C26" s="33">
        <v>11</v>
      </c>
      <c r="D26" s="67" t="s">
        <v>15</v>
      </c>
      <c r="E26" s="67">
        <v>494</v>
      </c>
      <c r="F26" s="67">
        <f t="shared" si="1"/>
        <v>543.40000000000009</v>
      </c>
      <c r="G26" s="68">
        <f>G25+150</f>
        <v>37500</v>
      </c>
      <c r="H26" s="69">
        <f t="shared" si="2"/>
        <v>18525000</v>
      </c>
      <c r="I26" s="69">
        <f t="shared" si="3"/>
        <v>19636500</v>
      </c>
      <c r="J26" s="70">
        <f t="shared" si="0"/>
        <v>41000</v>
      </c>
      <c r="K26" s="71">
        <f t="shared" si="4"/>
        <v>1630200.0000000002</v>
      </c>
      <c r="L26" s="54" t="s">
        <v>107</v>
      </c>
    </row>
    <row r="27" spans="1:12" x14ac:dyDescent="0.25">
      <c r="A27" s="33">
        <v>26</v>
      </c>
      <c r="B27" s="33">
        <v>1102</v>
      </c>
      <c r="C27" s="33">
        <v>11</v>
      </c>
      <c r="D27" s="67" t="s">
        <v>16</v>
      </c>
      <c r="E27" s="72">
        <v>705</v>
      </c>
      <c r="F27" s="67">
        <f t="shared" si="1"/>
        <v>775.50000000000011</v>
      </c>
      <c r="G27" s="68">
        <f>G26</f>
        <v>37500</v>
      </c>
      <c r="H27" s="69">
        <f t="shared" si="2"/>
        <v>26437500</v>
      </c>
      <c r="I27" s="69">
        <f t="shared" si="3"/>
        <v>28023750</v>
      </c>
      <c r="J27" s="70">
        <f t="shared" si="0"/>
        <v>58500</v>
      </c>
      <c r="K27" s="71">
        <f t="shared" si="4"/>
        <v>2326500.0000000005</v>
      </c>
      <c r="L27" s="54" t="s">
        <v>107</v>
      </c>
    </row>
    <row r="28" spans="1:12" x14ac:dyDescent="0.25">
      <c r="A28" s="33">
        <v>27</v>
      </c>
      <c r="B28" s="33">
        <v>1103</v>
      </c>
      <c r="C28" s="33">
        <v>11</v>
      </c>
      <c r="D28" s="67" t="s">
        <v>17</v>
      </c>
      <c r="E28" s="72">
        <v>1040</v>
      </c>
      <c r="F28" s="67">
        <f t="shared" si="1"/>
        <v>1144</v>
      </c>
      <c r="G28" s="68">
        <f>G27</f>
        <v>37500</v>
      </c>
      <c r="H28" s="69">
        <f t="shared" si="2"/>
        <v>39000000</v>
      </c>
      <c r="I28" s="69">
        <f t="shared" si="3"/>
        <v>41340000</v>
      </c>
      <c r="J28" s="70">
        <f t="shared" si="0"/>
        <v>86000</v>
      </c>
      <c r="K28" s="71">
        <f t="shared" si="4"/>
        <v>3432000</v>
      </c>
      <c r="L28" s="54" t="s">
        <v>107</v>
      </c>
    </row>
    <row r="29" spans="1:12" x14ac:dyDescent="0.25">
      <c r="A29" s="33">
        <v>28</v>
      </c>
      <c r="B29" s="33">
        <v>1104</v>
      </c>
      <c r="C29" s="33">
        <v>11</v>
      </c>
      <c r="D29" s="67" t="s">
        <v>17</v>
      </c>
      <c r="E29" s="72">
        <v>923</v>
      </c>
      <c r="F29" s="67">
        <f t="shared" si="1"/>
        <v>1015.3000000000001</v>
      </c>
      <c r="G29" s="68">
        <f>G28</f>
        <v>37500</v>
      </c>
      <c r="H29" s="69">
        <f t="shared" si="2"/>
        <v>34612500</v>
      </c>
      <c r="I29" s="69">
        <f t="shared" si="3"/>
        <v>36689250</v>
      </c>
      <c r="J29" s="70">
        <f t="shared" si="0"/>
        <v>76500</v>
      </c>
      <c r="K29" s="71">
        <f t="shared" si="4"/>
        <v>3045900</v>
      </c>
      <c r="L29" s="54" t="s">
        <v>107</v>
      </c>
    </row>
    <row r="30" spans="1:12" x14ac:dyDescent="0.25">
      <c r="A30" s="33">
        <v>29</v>
      </c>
      <c r="B30" s="62">
        <v>1201</v>
      </c>
      <c r="C30" s="62">
        <v>12</v>
      </c>
      <c r="D30" s="73" t="s">
        <v>15</v>
      </c>
      <c r="E30" s="73">
        <v>494</v>
      </c>
      <c r="F30" s="73">
        <f t="shared" si="1"/>
        <v>543.40000000000009</v>
      </c>
      <c r="G30" s="68">
        <f>G29+150</f>
        <v>37650</v>
      </c>
      <c r="H30" s="69">
        <f t="shared" si="2"/>
        <v>18599100</v>
      </c>
      <c r="I30" s="69">
        <f t="shared" si="3"/>
        <v>19715046</v>
      </c>
      <c r="J30" s="70">
        <f t="shared" si="0"/>
        <v>41000</v>
      </c>
      <c r="K30" s="71">
        <f t="shared" si="4"/>
        <v>1630200.0000000002</v>
      </c>
      <c r="L30" s="54" t="s">
        <v>107</v>
      </c>
    </row>
    <row r="31" spans="1:12" x14ac:dyDescent="0.25">
      <c r="A31" s="33">
        <v>30</v>
      </c>
      <c r="B31" s="33">
        <v>1202</v>
      </c>
      <c r="C31" s="33">
        <v>12</v>
      </c>
      <c r="D31" s="67" t="s">
        <v>16</v>
      </c>
      <c r="E31" s="72">
        <v>705</v>
      </c>
      <c r="F31" s="67">
        <f t="shared" si="1"/>
        <v>775.50000000000011</v>
      </c>
      <c r="G31" s="68">
        <f>G30</f>
        <v>37650</v>
      </c>
      <c r="H31" s="69">
        <f t="shared" si="2"/>
        <v>26543250</v>
      </c>
      <c r="I31" s="69">
        <f t="shared" si="3"/>
        <v>28135845</v>
      </c>
      <c r="J31" s="70">
        <f t="shared" si="0"/>
        <v>58500</v>
      </c>
      <c r="K31" s="71">
        <f t="shared" si="4"/>
        <v>2326500.0000000005</v>
      </c>
      <c r="L31" s="54" t="s">
        <v>107</v>
      </c>
    </row>
    <row r="32" spans="1:12" x14ac:dyDescent="0.25">
      <c r="A32" s="33">
        <v>31</v>
      </c>
      <c r="B32" s="33">
        <v>1203</v>
      </c>
      <c r="C32" s="33">
        <v>12</v>
      </c>
      <c r="D32" s="67" t="s">
        <v>17</v>
      </c>
      <c r="E32" s="72">
        <v>1040</v>
      </c>
      <c r="F32" s="67">
        <f t="shared" si="1"/>
        <v>1144</v>
      </c>
      <c r="G32" s="68">
        <f>G31</f>
        <v>37650</v>
      </c>
      <c r="H32" s="69">
        <f t="shared" si="2"/>
        <v>39156000</v>
      </c>
      <c r="I32" s="69">
        <f t="shared" si="3"/>
        <v>41505360</v>
      </c>
      <c r="J32" s="70">
        <f t="shared" si="0"/>
        <v>86500</v>
      </c>
      <c r="K32" s="71">
        <f t="shared" si="4"/>
        <v>3432000</v>
      </c>
      <c r="L32" s="54" t="s">
        <v>107</v>
      </c>
    </row>
    <row r="33" spans="1:12" x14ac:dyDescent="0.25">
      <c r="A33" s="33">
        <v>32</v>
      </c>
      <c r="B33" s="33">
        <v>1204</v>
      </c>
      <c r="C33" s="33">
        <v>12</v>
      </c>
      <c r="D33" s="67" t="s">
        <v>17</v>
      </c>
      <c r="E33" s="72">
        <v>923</v>
      </c>
      <c r="F33" s="67">
        <f t="shared" si="1"/>
        <v>1015.3000000000001</v>
      </c>
      <c r="G33" s="68">
        <f>G32</f>
        <v>37650</v>
      </c>
      <c r="H33" s="69">
        <f t="shared" si="2"/>
        <v>34750950</v>
      </c>
      <c r="I33" s="69">
        <f t="shared" si="3"/>
        <v>36836007</v>
      </c>
      <c r="J33" s="70">
        <f t="shared" si="0"/>
        <v>76500</v>
      </c>
      <c r="K33" s="71">
        <f t="shared" si="4"/>
        <v>3045900</v>
      </c>
      <c r="L33" s="54" t="s">
        <v>107</v>
      </c>
    </row>
    <row r="34" spans="1:12" x14ac:dyDescent="0.25">
      <c r="A34" s="55" t="s">
        <v>4</v>
      </c>
      <c r="B34" s="56"/>
      <c r="C34" s="56"/>
      <c r="D34" s="57"/>
      <c r="E34" s="74">
        <f t="shared" ref="E34:F34" si="5">SUM(E2:E33)</f>
        <v>22320</v>
      </c>
      <c r="F34" s="74">
        <f t="shared" si="5"/>
        <v>24552</v>
      </c>
      <c r="G34" s="75"/>
      <c r="H34" s="76">
        <f>SUM(H2:H33)</f>
        <v>826825950</v>
      </c>
      <c r="I34" s="76">
        <f>SUM(I2:I33)</f>
        <v>876435507</v>
      </c>
      <c r="J34" s="77"/>
      <c r="K34" s="76">
        <f>SUM(K2:K33)</f>
        <v>73656000.000000015</v>
      </c>
    </row>
  </sheetData>
  <mergeCells count="1">
    <mergeCell ref="A34:D3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24198-D0B4-4CBF-ADE3-338246412108}">
  <dimension ref="A1:L7"/>
  <sheetViews>
    <sheetView zoomScale="175" zoomScaleNormal="175" workbookViewId="0">
      <selection activeCell="E7" sqref="E7:F7"/>
    </sheetView>
  </sheetViews>
  <sheetFormatPr defaultRowHeight="15" x14ac:dyDescent="0.25"/>
  <cols>
    <col min="1" max="1" width="4" customWidth="1"/>
    <col min="2" max="2" width="5.85546875" customWidth="1"/>
    <col min="3" max="3" width="3.5703125" customWidth="1"/>
    <col min="4" max="4" width="5.7109375" style="78" customWidth="1"/>
    <col min="5" max="5" width="6.7109375" style="78" customWidth="1"/>
    <col min="6" max="6" width="6" style="78" customWidth="1"/>
    <col min="7" max="7" width="6.140625" style="78" customWidth="1"/>
    <col min="8" max="9" width="11.140625" style="78" customWidth="1"/>
    <col min="10" max="10" width="7.140625" style="78" customWidth="1"/>
    <col min="11" max="11" width="11" style="78" customWidth="1"/>
    <col min="13" max="13" width="10.28515625" bestFit="1" customWidth="1"/>
  </cols>
  <sheetData>
    <row r="1" spans="1:12" ht="46.5" customHeight="1" x14ac:dyDescent="0.25">
      <c r="A1" s="32" t="s">
        <v>0</v>
      </c>
      <c r="B1" s="32" t="s">
        <v>43</v>
      </c>
      <c r="C1" s="32" t="s">
        <v>1</v>
      </c>
      <c r="D1" s="32" t="s">
        <v>2</v>
      </c>
      <c r="E1" s="65" t="s">
        <v>42</v>
      </c>
      <c r="F1" s="32" t="s">
        <v>3</v>
      </c>
      <c r="G1" s="32" t="s">
        <v>114</v>
      </c>
      <c r="H1" s="32" t="s">
        <v>115</v>
      </c>
      <c r="I1" s="32" t="s">
        <v>116</v>
      </c>
      <c r="J1" s="32" t="s">
        <v>117</v>
      </c>
      <c r="K1" s="66" t="s">
        <v>118</v>
      </c>
      <c r="L1" s="53" t="s">
        <v>106</v>
      </c>
    </row>
    <row r="2" spans="1:12" x14ac:dyDescent="0.25">
      <c r="A2" s="33">
        <v>1</v>
      </c>
      <c r="B2" s="33">
        <v>503</v>
      </c>
      <c r="C2" s="33">
        <v>5</v>
      </c>
      <c r="D2" s="67" t="s">
        <v>17</v>
      </c>
      <c r="E2" s="67">
        <v>963</v>
      </c>
      <c r="F2" s="67">
        <f t="shared" ref="F2:F6" si="0">E2*1.1</f>
        <v>1059.3000000000002</v>
      </c>
      <c r="G2" s="68" t="e">
        <f>#REF!</f>
        <v>#REF!</v>
      </c>
      <c r="H2" s="69" t="e">
        <f t="shared" ref="H2:H6" si="1">E2*G2</f>
        <v>#REF!</v>
      </c>
      <c r="I2" s="69" t="e">
        <f t="shared" ref="I2:I6" si="2">H2*1.1</f>
        <v>#REF!</v>
      </c>
      <c r="J2" s="70" t="e">
        <f t="shared" ref="J2:J6" si="3">MROUND((I2*0.025/12),500)</f>
        <v>#REF!</v>
      </c>
      <c r="K2" s="71">
        <f t="shared" ref="K2:K6" si="4">F2*3000</f>
        <v>3177900.0000000005</v>
      </c>
      <c r="L2" s="54" t="s">
        <v>108</v>
      </c>
    </row>
    <row r="3" spans="1:12" x14ac:dyDescent="0.25">
      <c r="A3" s="33">
        <v>2</v>
      </c>
      <c r="B3" s="33">
        <v>603</v>
      </c>
      <c r="C3" s="33">
        <v>6</v>
      </c>
      <c r="D3" s="67" t="s">
        <v>17</v>
      </c>
      <c r="E3" s="67">
        <v>963</v>
      </c>
      <c r="F3" s="67">
        <f t="shared" si="0"/>
        <v>1059.3000000000002</v>
      </c>
      <c r="G3" s="68" t="e">
        <f>#REF!</f>
        <v>#REF!</v>
      </c>
      <c r="H3" s="69" t="e">
        <f t="shared" si="1"/>
        <v>#REF!</v>
      </c>
      <c r="I3" s="69" t="e">
        <f t="shared" si="2"/>
        <v>#REF!</v>
      </c>
      <c r="J3" s="70" t="e">
        <f t="shared" si="3"/>
        <v>#REF!</v>
      </c>
      <c r="K3" s="71">
        <f t="shared" si="4"/>
        <v>3177900.0000000005</v>
      </c>
      <c r="L3" s="54" t="s">
        <v>108</v>
      </c>
    </row>
    <row r="4" spans="1:12" x14ac:dyDescent="0.25">
      <c r="A4" s="33">
        <v>3</v>
      </c>
      <c r="B4" s="33">
        <v>703</v>
      </c>
      <c r="C4" s="33">
        <v>7</v>
      </c>
      <c r="D4" s="67" t="s">
        <v>17</v>
      </c>
      <c r="E4" s="67">
        <v>963</v>
      </c>
      <c r="F4" s="67">
        <f t="shared" si="0"/>
        <v>1059.3000000000002</v>
      </c>
      <c r="G4" s="68" t="e">
        <f>#REF!</f>
        <v>#REF!</v>
      </c>
      <c r="H4" s="69" t="e">
        <f t="shared" si="1"/>
        <v>#REF!</v>
      </c>
      <c r="I4" s="69" t="e">
        <f t="shared" si="2"/>
        <v>#REF!</v>
      </c>
      <c r="J4" s="70" t="e">
        <f t="shared" si="3"/>
        <v>#REF!</v>
      </c>
      <c r="K4" s="71">
        <f t="shared" si="4"/>
        <v>3177900.0000000005</v>
      </c>
      <c r="L4" s="54" t="s">
        <v>108</v>
      </c>
    </row>
    <row r="5" spans="1:12" x14ac:dyDescent="0.25">
      <c r="A5" s="33">
        <v>4</v>
      </c>
      <c r="B5" s="33">
        <v>903</v>
      </c>
      <c r="C5" s="33">
        <v>9</v>
      </c>
      <c r="D5" s="67" t="s">
        <v>17</v>
      </c>
      <c r="E5" s="72">
        <v>963</v>
      </c>
      <c r="F5" s="67">
        <f t="shared" si="0"/>
        <v>1059.3000000000002</v>
      </c>
      <c r="G5" s="68" t="e">
        <f>#REF!</f>
        <v>#REF!</v>
      </c>
      <c r="H5" s="69" t="e">
        <f t="shared" si="1"/>
        <v>#REF!</v>
      </c>
      <c r="I5" s="69" t="e">
        <f t="shared" si="2"/>
        <v>#REF!</v>
      </c>
      <c r="J5" s="70" t="e">
        <f t="shared" si="3"/>
        <v>#REF!</v>
      </c>
      <c r="K5" s="71">
        <f t="shared" si="4"/>
        <v>3177900.0000000005</v>
      </c>
      <c r="L5" s="54" t="s">
        <v>108</v>
      </c>
    </row>
    <row r="6" spans="1:12" x14ac:dyDescent="0.25">
      <c r="A6" s="33">
        <v>5</v>
      </c>
      <c r="B6" s="33">
        <v>1003</v>
      </c>
      <c r="C6" s="33">
        <v>10</v>
      </c>
      <c r="D6" s="67" t="s">
        <v>17</v>
      </c>
      <c r="E6" s="72">
        <v>963</v>
      </c>
      <c r="F6" s="67">
        <f t="shared" si="0"/>
        <v>1059.3000000000002</v>
      </c>
      <c r="G6" s="68" t="e">
        <f>#REF!</f>
        <v>#REF!</v>
      </c>
      <c r="H6" s="69" t="e">
        <f t="shared" si="1"/>
        <v>#REF!</v>
      </c>
      <c r="I6" s="69" t="e">
        <f t="shared" si="2"/>
        <v>#REF!</v>
      </c>
      <c r="J6" s="70" t="e">
        <f t="shared" si="3"/>
        <v>#REF!</v>
      </c>
      <c r="K6" s="71">
        <f t="shared" si="4"/>
        <v>3177900.0000000005</v>
      </c>
      <c r="L6" s="54" t="s">
        <v>108</v>
      </c>
    </row>
    <row r="7" spans="1:12" x14ac:dyDescent="0.25">
      <c r="A7" s="55" t="s">
        <v>4</v>
      </c>
      <c r="B7" s="56"/>
      <c r="C7" s="56"/>
      <c r="D7" s="57"/>
      <c r="E7" s="74">
        <f>SUM(E2:E6)</f>
        <v>4815</v>
      </c>
      <c r="F7" s="74">
        <f>SUM(F2:F6)</f>
        <v>5296.5000000000009</v>
      </c>
      <c r="G7" s="75"/>
      <c r="H7" s="76" t="e">
        <f>SUM(H2:H6)</f>
        <v>#REF!</v>
      </c>
      <c r="I7" s="76" t="e">
        <f>SUM(I2:I6)</f>
        <v>#REF!</v>
      </c>
      <c r="J7" s="77"/>
      <c r="K7" s="76">
        <f>SUM(K2:K6)</f>
        <v>15889500.000000002</v>
      </c>
    </row>
  </sheetData>
  <mergeCells count="1">
    <mergeCell ref="A7:D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C0933-C881-41FE-9EF8-B769F25612D5}">
  <dimension ref="A1:N48"/>
  <sheetViews>
    <sheetView topLeftCell="A31" zoomScale="175" zoomScaleNormal="175" workbookViewId="0">
      <selection activeCell="E31" sqref="E31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28515625" style="84" customWidth="1"/>
    <col min="6" max="6" width="6.7109375" style="78" customWidth="1"/>
    <col min="7" max="7" width="6" style="78" customWidth="1"/>
    <col min="8" max="8" width="6.140625" style="78" customWidth="1"/>
    <col min="9" max="9" width="11.28515625" style="78" customWidth="1"/>
    <col min="10" max="10" width="11.42578125" style="78" customWidth="1"/>
    <col min="11" max="11" width="6.7109375" style="78" customWidth="1"/>
    <col min="12" max="12" width="10" style="78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797</v>
      </c>
      <c r="G2" s="67">
        <f>F2*1.1</f>
        <v>876.7</v>
      </c>
      <c r="H2" s="68">
        <v>36000</v>
      </c>
      <c r="I2" s="69">
        <v>0</v>
      </c>
      <c r="J2" s="69">
        <f>I2*1.06</f>
        <v>0</v>
      </c>
      <c r="K2" s="70">
        <f t="shared" ref="K2:K47" si="0">MROUND((J2*0.025/12),500)</f>
        <v>0</v>
      </c>
      <c r="L2" s="71">
        <f>G2*3000</f>
        <v>2630100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964</v>
      </c>
      <c r="G3" s="67">
        <f t="shared" ref="G3:G47" si="1">F3*1.1</f>
        <v>1060.4000000000001</v>
      </c>
      <c r="H3" s="68">
        <f>H2</f>
        <v>36000</v>
      </c>
      <c r="I3" s="69">
        <v>0</v>
      </c>
      <c r="J3" s="69">
        <f t="shared" ref="J3:J47" si="2">I3*1.06</f>
        <v>0</v>
      </c>
      <c r="K3" s="70">
        <f t="shared" ref="K3:K47" si="3">MROUND((J3*0.025/12),500)</f>
        <v>0</v>
      </c>
      <c r="L3" s="71">
        <f t="shared" ref="L3:L47" si="4">G3*3000</f>
        <v>3181200.0000000005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3"/>
        <v>0</v>
      </c>
      <c r="L4" s="71">
        <f t="shared" si="4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797</v>
      </c>
      <c r="G5" s="67">
        <f t="shared" si="1"/>
        <v>876.7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3"/>
        <v>0</v>
      </c>
      <c r="L5" s="71">
        <f t="shared" si="4"/>
        <v>2630100</v>
      </c>
      <c r="M5" s="61" t="s">
        <v>108</v>
      </c>
    </row>
    <row r="6" spans="1:14" x14ac:dyDescent="0.25">
      <c r="A6" s="33">
        <v>5</v>
      </c>
      <c r="B6" s="33">
        <v>202</v>
      </c>
      <c r="C6" s="33">
        <v>2</v>
      </c>
      <c r="D6" s="86" t="s">
        <v>16</v>
      </c>
      <c r="E6" s="86" t="s">
        <v>16</v>
      </c>
      <c r="F6" s="67">
        <v>741</v>
      </c>
      <c r="G6" s="67">
        <f t="shared" si="1"/>
        <v>815.1</v>
      </c>
      <c r="H6" s="68">
        <f>H5</f>
        <v>36150</v>
      </c>
      <c r="I6" s="69">
        <f t="shared" ref="I3:I47" si="5">F6*H6</f>
        <v>26787150</v>
      </c>
      <c r="J6" s="69">
        <f t="shared" si="2"/>
        <v>28394379</v>
      </c>
      <c r="K6" s="70">
        <f t="shared" si="3"/>
        <v>59000</v>
      </c>
      <c r="L6" s="71">
        <f t="shared" si="4"/>
        <v>2445300</v>
      </c>
      <c r="M6" s="61" t="s">
        <v>107</v>
      </c>
    </row>
    <row r="7" spans="1:14" x14ac:dyDescent="0.25">
      <c r="A7" s="33">
        <v>6</v>
      </c>
      <c r="B7" s="33">
        <v>203</v>
      </c>
      <c r="C7" s="33">
        <v>2</v>
      </c>
      <c r="D7" s="86" t="s">
        <v>17</v>
      </c>
      <c r="E7" s="86" t="s">
        <v>17</v>
      </c>
      <c r="F7" s="67">
        <v>964</v>
      </c>
      <c r="G7" s="67">
        <f t="shared" si="1"/>
        <v>1060.4000000000001</v>
      </c>
      <c r="H7" s="68">
        <f>H6</f>
        <v>36150</v>
      </c>
      <c r="I7" s="69">
        <v>0</v>
      </c>
      <c r="J7" s="69">
        <f t="shared" si="2"/>
        <v>0</v>
      </c>
      <c r="K7" s="70">
        <f t="shared" si="3"/>
        <v>0</v>
      </c>
      <c r="L7" s="71">
        <f t="shared" si="4"/>
        <v>3181200.0000000005</v>
      </c>
      <c r="M7" s="61" t="s">
        <v>108</v>
      </c>
    </row>
    <row r="8" spans="1:14" x14ac:dyDescent="0.25">
      <c r="A8" s="33">
        <v>7</v>
      </c>
      <c r="B8" s="33">
        <v>204</v>
      </c>
      <c r="C8" s="33">
        <v>2</v>
      </c>
      <c r="D8" s="85" t="s">
        <v>78</v>
      </c>
      <c r="E8" s="86" t="s">
        <v>16</v>
      </c>
      <c r="F8" s="67">
        <v>798</v>
      </c>
      <c r="G8" s="67">
        <f t="shared" si="1"/>
        <v>877.80000000000007</v>
      </c>
      <c r="H8" s="68">
        <f>H7</f>
        <v>36150</v>
      </c>
      <c r="I8" s="69">
        <v>0</v>
      </c>
      <c r="J8" s="69">
        <f t="shared" si="2"/>
        <v>0</v>
      </c>
      <c r="K8" s="70">
        <f t="shared" si="3"/>
        <v>0</v>
      </c>
      <c r="L8" s="71">
        <f t="shared" si="4"/>
        <v>2633400</v>
      </c>
      <c r="M8" s="61" t="s">
        <v>108</v>
      </c>
    </row>
    <row r="9" spans="1:14" x14ac:dyDescent="0.25">
      <c r="A9" s="33">
        <v>8</v>
      </c>
      <c r="B9" s="33">
        <v>301</v>
      </c>
      <c r="C9" s="33">
        <v>3</v>
      </c>
      <c r="D9" s="85" t="s">
        <v>78</v>
      </c>
      <c r="E9" s="86" t="s">
        <v>16</v>
      </c>
      <c r="F9" s="67">
        <v>797</v>
      </c>
      <c r="G9" s="67">
        <f t="shared" si="1"/>
        <v>876.7</v>
      </c>
      <c r="H9" s="68">
        <f>H8+150</f>
        <v>36300</v>
      </c>
      <c r="I9" s="69">
        <v>0</v>
      </c>
      <c r="J9" s="69">
        <f t="shared" si="2"/>
        <v>0</v>
      </c>
      <c r="K9" s="70">
        <f t="shared" si="3"/>
        <v>0</v>
      </c>
      <c r="L9" s="71">
        <f t="shared" si="4"/>
        <v>2630100</v>
      </c>
      <c r="M9" s="61" t="s">
        <v>108</v>
      </c>
    </row>
    <row r="10" spans="1:14" x14ac:dyDescent="0.25">
      <c r="A10" s="33">
        <v>9</v>
      </c>
      <c r="B10" s="33">
        <v>302</v>
      </c>
      <c r="C10" s="33">
        <v>3</v>
      </c>
      <c r="D10" s="86" t="s">
        <v>16</v>
      </c>
      <c r="E10" s="86" t="s">
        <v>16</v>
      </c>
      <c r="F10" s="67">
        <v>741</v>
      </c>
      <c r="G10" s="67">
        <f t="shared" si="1"/>
        <v>815.1</v>
      </c>
      <c r="H10" s="68">
        <f>H9</f>
        <v>36300</v>
      </c>
      <c r="I10" s="69">
        <f t="shared" si="5"/>
        <v>26898300</v>
      </c>
      <c r="J10" s="69">
        <f t="shared" si="2"/>
        <v>28512198</v>
      </c>
      <c r="K10" s="70">
        <f t="shared" si="3"/>
        <v>59500</v>
      </c>
      <c r="L10" s="71">
        <f t="shared" si="4"/>
        <v>2445300</v>
      </c>
      <c r="M10" s="61" t="s">
        <v>107</v>
      </c>
    </row>
    <row r="11" spans="1:14" x14ac:dyDescent="0.25">
      <c r="A11" s="33">
        <v>10</v>
      </c>
      <c r="B11" s="33">
        <v>303</v>
      </c>
      <c r="C11" s="33">
        <v>3</v>
      </c>
      <c r="D11" s="86" t="s">
        <v>17</v>
      </c>
      <c r="E11" s="86" t="s">
        <v>17</v>
      </c>
      <c r="F11" s="67">
        <v>964</v>
      </c>
      <c r="G11" s="67">
        <f t="shared" si="1"/>
        <v>1060.4000000000001</v>
      </c>
      <c r="H11" s="68">
        <f>H10</f>
        <v>36300</v>
      </c>
      <c r="I11" s="69">
        <v>0</v>
      </c>
      <c r="J11" s="69">
        <f t="shared" si="2"/>
        <v>0</v>
      </c>
      <c r="K11" s="70">
        <f t="shared" si="3"/>
        <v>0</v>
      </c>
      <c r="L11" s="71">
        <f t="shared" si="4"/>
        <v>3181200.0000000005</v>
      </c>
      <c r="M11" s="61" t="s">
        <v>108</v>
      </c>
    </row>
    <row r="12" spans="1:14" x14ac:dyDescent="0.25">
      <c r="A12" s="33">
        <v>11</v>
      </c>
      <c r="B12" s="33">
        <v>304</v>
      </c>
      <c r="C12" s="33">
        <v>3</v>
      </c>
      <c r="D12" s="85" t="s">
        <v>78</v>
      </c>
      <c r="E12" s="86" t="s">
        <v>16</v>
      </c>
      <c r="F12" s="67">
        <v>798</v>
      </c>
      <c r="G12" s="67">
        <f t="shared" si="1"/>
        <v>877.80000000000007</v>
      </c>
      <c r="H12" s="68">
        <f>H11</f>
        <v>36300</v>
      </c>
      <c r="I12" s="69">
        <v>0</v>
      </c>
      <c r="J12" s="69">
        <f t="shared" si="2"/>
        <v>0</v>
      </c>
      <c r="K12" s="70">
        <f t="shared" si="3"/>
        <v>0</v>
      </c>
      <c r="L12" s="71">
        <f t="shared" si="4"/>
        <v>2633400</v>
      </c>
      <c r="M12" s="61" t="s">
        <v>108</v>
      </c>
    </row>
    <row r="13" spans="1:14" x14ac:dyDescent="0.25">
      <c r="A13" s="33">
        <v>12</v>
      </c>
      <c r="B13" s="33">
        <v>401</v>
      </c>
      <c r="C13" s="33">
        <v>4</v>
      </c>
      <c r="D13" s="85" t="s">
        <v>78</v>
      </c>
      <c r="E13" s="86" t="s">
        <v>16</v>
      </c>
      <c r="F13" s="67">
        <v>797</v>
      </c>
      <c r="G13" s="67">
        <f t="shared" si="1"/>
        <v>876.7</v>
      </c>
      <c r="H13" s="68">
        <f>H12+150</f>
        <v>36450</v>
      </c>
      <c r="I13" s="69">
        <v>0</v>
      </c>
      <c r="J13" s="69">
        <f t="shared" si="2"/>
        <v>0</v>
      </c>
      <c r="K13" s="70">
        <f t="shared" si="3"/>
        <v>0</v>
      </c>
      <c r="L13" s="71">
        <f t="shared" si="4"/>
        <v>2630100</v>
      </c>
      <c r="M13" s="61" t="s">
        <v>108</v>
      </c>
    </row>
    <row r="14" spans="1:14" x14ac:dyDescent="0.25">
      <c r="A14" s="33">
        <v>13</v>
      </c>
      <c r="B14" s="33">
        <v>402</v>
      </c>
      <c r="C14" s="33">
        <v>4</v>
      </c>
      <c r="D14" s="86" t="s">
        <v>16</v>
      </c>
      <c r="E14" s="86" t="s">
        <v>16</v>
      </c>
      <c r="F14" s="67">
        <v>741</v>
      </c>
      <c r="G14" s="67">
        <f t="shared" si="1"/>
        <v>815.1</v>
      </c>
      <c r="H14" s="68">
        <f>H13</f>
        <v>36450</v>
      </c>
      <c r="I14" s="69">
        <f t="shared" si="5"/>
        <v>27009450</v>
      </c>
      <c r="J14" s="69">
        <f t="shared" si="2"/>
        <v>28630017</v>
      </c>
      <c r="K14" s="70">
        <f t="shared" si="3"/>
        <v>59500</v>
      </c>
      <c r="L14" s="71">
        <f t="shared" si="4"/>
        <v>2445300</v>
      </c>
      <c r="M14" s="61" t="s">
        <v>107</v>
      </c>
    </row>
    <row r="15" spans="1:14" x14ac:dyDescent="0.25">
      <c r="A15" s="33">
        <v>14</v>
      </c>
      <c r="B15" s="33">
        <v>403</v>
      </c>
      <c r="C15" s="33">
        <v>4</v>
      </c>
      <c r="D15" s="86" t="s">
        <v>17</v>
      </c>
      <c r="E15" s="86" t="s">
        <v>17</v>
      </c>
      <c r="F15" s="67">
        <v>964</v>
      </c>
      <c r="G15" s="67">
        <f t="shared" si="1"/>
        <v>1060.4000000000001</v>
      </c>
      <c r="H15" s="68">
        <f>H14</f>
        <v>36450</v>
      </c>
      <c r="I15" s="69">
        <v>0</v>
      </c>
      <c r="J15" s="69">
        <f t="shared" si="2"/>
        <v>0</v>
      </c>
      <c r="K15" s="70">
        <f t="shared" si="3"/>
        <v>0</v>
      </c>
      <c r="L15" s="71">
        <f t="shared" si="4"/>
        <v>3181200.0000000005</v>
      </c>
      <c r="M15" s="61" t="s">
        <v>108</v>
      </c>
    </row>
    <row r="16" spans="1:14" x14ac:dyDescent="0.25">
      <c r="A16" s="33">
        <v>15</v>
      </c>
      <c r="B16" s="33">
        <v>404</v>
      </c>
      <c r="C16" s="33">
        <v>4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>
        <f>H15</f>
        <v>36450</v>
      </c>
      <c r="I16" s="69">
        <v>0</v>
      </c>
      <c r="J16" s="69">
        <f t="shared" si="2"/>
        <v>0</v>
      </c>
      <c r="K16" s="70">
        <f t="shared" si="3"/>
        <v>0</v>
      </c>
      <c r="L16" s="71">
        <f t="shared" si="4"/>
        <v>2633400</v>
      </c>
      <c r="M16" s="61" t="s">
        <v>108</v>
      </c>
    </row>
    <row r="17" spans="1:13" x14ac:dyDescent="0.25">
      <c r="A17" s="33">
        <v>16</v>
      </c>
      <c r="B17" s="33">
        <v>501</v>
      </c>
      <c r="C17" s="33">
        <v>5</v>
      </c>
      <c r="D17" s="85" t="s">
        <v>78</v>
      </c>
      <c r="E17" s="86" t="s">
        <v>16</v>
      </c>
      <c r="F17" s="67">
        <v>797</v>
      </c>
      <c r="G17" s="67">
        <f t="shared" si="1"/>
        <v>876.7</v>
      </c>
      <c r="H17" s="68">
        <f>H16+150</f>
        <v>36600</v>
      </c>
      <c r="I17" s="69">
        <v>0</v>
      </c>
      <c r="J17" s="69">
        <f t="shared" si="2"/>
        <v>0</v>
      </c>
      <c r="K17" s="70">
        <f t="shared" si="3"/>
        <v>0</v>
      </c>
      <c r="L17" s="71">
        <f t="shared" si="4"/>
        <v>2630100</v>
      </c>
      <c r="M17" s="61" t="s">
        <v>108</v>
      </c>
    </row>
    <row r="18" spans="1:13" x14ac:dyDescent="0.25">
      <c r="A18" s="33">
        <v>17</v>
      </c>
      <c r="B18" s="33">
        <v>502</v>
      </c>
      <c r="C18" s="33">
        <v>5</v>
      </c>
      <c r="D18" s="86" t="s">
        <v>16</v>
      </c>
      <c r="E18" s="86" t="s">
        <v>16</v>
      </c>
      <c r="F18" s="67">
        <v>741</v>
      </c>
      <c r="G18" s="67">
        <f t="shared" si="1"/>
        <v>815.1</v>
      </c>
      <c r="H18" s="68">
        <f>H17</f>
        <v>36600</v>
      </c>
      <c r="I18" s="69">
        <f t="shared" si="5"/>
        <v>27120600</v>
      </c>
      <c r="J18" s="69">
        <f t="shared" si="2"/>
        <v>28747836</v>
      </c>
      <c r="K18" s="70">
        <f t="shared" si="3"/>
        <v>60000</v>
      </c>
      <c r="L18" s="71">
        <f t="shared" si="4"/>
        <v>2445300</v>
      </c>
      <c r="M18" s="61" t="s">
        <v>107</v>
      </c>
    </row>
    <row r="19" spans="1:13" x14ac:dyDescent="0.25">
      <c r="A19" s="33">
        <v>18</v>
      </c>
      <c r="B19" s="33">
        <v>503</v>
      </c>
      <c r="C19" s="33">
        <v>5</v>
      </c>
      <c r="D19" s="86" t="s">
        <v>17</v>
      </c>
      <c r="E19" s="86" t="s">
        <v>17</v>
      </c>
      <c r="F19" s="67">
        <v>964</v>
      </c>
      <c r="G19" s="67">
        <f t="shared" si="1"/>
        <v>1060.4000000000001</v>
      </c>
      <c r="H19" s="68">
        <f>H18</f>
        <v>36600</v>
      </c>
      <c r="I19" s="69">
        <v>0</v>
      </c>
      <c r="J19" s="69">
        <f t="shared" si="2"/>
        <v>0</v>
      </c>
      <c r="K19" s="70">
        <f t="shared" si="3"/>
        <v>0</v>
      </c>
      <c r="L19" s="71">
        <f t="shared" si="4"/>
        <v>3181200.0000000005</v>
      </c>
      <c r="M19" s="61" t="s">
        <v>108</v>
      </c>
    </row>
    <row r="20" spans="1:13" x14ac:dyDescent="0.25">
      <c r="A20" s="33">
        <v>19</v>
      </c>
      <c r="B20" s="33">
        <v>504</v>
      </c>
      <c r="C20" s="33">
        <v>5</v>
      </c>
      <c r="D20" s="85" t="s">
        <v>78</v>
      </c>
      <c r="E20" s="86" t="s">
        <v>16</v>
      </c>
      <c r="F20" s="67">
        <v>798</v>
      </c>
      <c r="G20" s="67">
        <f t="shared" si="1"/>
        <v>877.80000000000007</v>
      </c>
      <c r="H20" s="68">
        <f>H19</f>
        <v>36600</v>
      </c>
      <c r="I20" s="69">
        <v>0</v>
      </c>
      <c r="J20" s="69">
        <f t="shared" si="2"/>
        <v>0</v>
      </c>
      <c r="K20" s="70">
        <f t="shared" si="3"/>
        <v>0</v>
      </c>
      <c r="L20" s="71">
        <f t="shared" si="4"/>
        <v>2633400</v>
      </c>
      <c r="M20" s="61" t="s">
        <v>108</v>
      </c>
    </row>
    <row r="21" spans="1:13" x14ac:dyDescent="0.25">
      <c r="A21" s="33">
        <v>20</v>
      </c>
      <c r="B21" s="33">
        <v>601</v>
      </c>
      <c r="C21" s="33">
        <v>6</v>
      </c>
      <c r="D21" s="85" t="s">
        <v>17</v>
      </c>
      <c r="E21" s="86" t="s">
        <v>17</v>
      </c>
      <c r="F21" s="67">
        <v>905</v>
      </c>
      <c r="G21" s="67">
        <f t="shared" si="1"/>
        <v>995.50000000000011</v>
      </c>
      <c r="H21" s="68">
        <f>H20+150</f>
        <v>36750</v>
      </c>
      <c r="I21" s="69">
        <f t="shared" si="5"/>
        <v>33258750</v>
      </c>
      <c r="J21" s="69">
        <f t="shared" si="2"/>
        <v>35254275</v>
      </c>
      <c r="K21" s="70">
        <f t="shared" si="3"/>
        <v>73500</v>
      </c>
      <c r="L21" s="71">
        <f t="shared" si="4"/>
        <v>2986500.0000000005</v>
      </c>
      <c r="M21" s="61" t="s">
        <v>107</v>
      </c>
    </row>
    <row r="22" spans="1:13" x14ac:dyDescent="0.25">
      <c r="A22" s="33">
        <v>21</v>
      </c>
      <c r="B22" s="33">
        <v>602</v>
      </c>
      <c r="C22" s="33">
        <v>6</v>
      </c>
      <c r="D22" s="87" t="s">
        <v>16</v>
      </c>
      <c r="E22" s="86" t="s">
        <v>16</v>
      </c>
      <c r="F22" s="67">
        <v>741</v>
      </c>
      <c r="G22" s="67">
        <f t="shared" si="1"/>
        <v>815.1</v>
      </c>
      <c r="H22" s="68">
        <f>H21</f>
        <v>36750</v>
      </c>
      <c r="I22" s="69">
        <v>0</v>
      </c>
      <c r="J22" s="69">
        <f t="shared" si="2"/>
        <v>0</v>
      </c>
      <c r="K22" s="70">
        <f t="shared" si="3"/>
        <v>0</v>
      </c>
      <c r="L22" s="71">
        <f t="shared" si="4"/>
        <v>2445300</v>
      </c>
      <c r="M22" s="61" t="s">
        <v>108</v>
      </c>
    </row>
    <row r="23" spans="1:13" x14ac:dyDescent="0.25">
      <c r="A23" s="33">
        <v>22</v>
      </c>
      <c r="B23" s="33">
        <v>603</v>
      </c>
      <c r="C23" s="33">
        <v>6</v>
      </c>
      <c r="D23" s="87" t="s">
        <v>17</v>
      </c>
      <c r="E23" s="86" t="s">
        <v>17</v>
      </c>
      <c r="F23" s="67">
        <v>964</v>
      </c>
      <c r="G23" s="67">
        <f t="shared" si="1"/>
        <v>1060.4000000000001</v>
      </c>
      <c r="H23" s="68">
        <f>H22</f>
        <v>36750</v>
      </c>
      <c r="I23" s="69">
        <v>0</v>
      </c>
      <c r="J23" s="69">
        <f t="shared" si="2"/>
        <v>0</v>
      </c>
      <c r="K23" s="70">
        <f t="shared" si="3"/>
        <v>0</v>
      </c>
      <c r="L23" s="71">
        <f t="shared" si="4"/>
        <v>3181200.0000000005</v>
      </c>
      <c r="M23" s="61" t="s">
        <v>108</v>
      </c>
    </row>
    <row r="24" spans="1:13" x14ac:dyDescent="0.25">
      <c r="A24" s="33">
        <v>23</v>
      </c>
      <c r="B24" s="33">
        <v>604</v>
      </c>
      <c r="C24" s="33">
        <v>6</v>
      </c>
      <c r="D24" s="88" t="s">
        <v>78</v>
      </c>
      <c r="E24" s="86" t="s">
        <v>16</v>
      </c>
      <c r="F24" s="67">
        <v>798</v>
      </c>
      <c r="G24" s="67">
        <f t="shared" si="1"/>
        <v>877.80000000000007</v>
      </c>
      <c r="H24" s="68">
        <f>H23</f>
        <v>36750</v>
      </c>
      <c r="I24" s="69">
        <v>0</v>
      </c>
      <c r="J24" s="69">
        <f t="shared" si="2"/>
        <v>0</v>
      </c>
      <c r="K24" s="70">
        <f t="shared" si="3"/>
        <v>0</v>
      </c>
      <c r="L24" s="71">
        <f t="shared" si="4"/>
        <v>2633400</v>
      </c>
      <c r="M24" s="61" t="s">
        <v>108</v>
      </c>
    </row>
    <row r="25" spans="1:13" x14ac:dyDescent="0.25">
      <c r="A25" s="33">
        <v>24</v>
      </c>
      <c r="B25" s="33">
        <v>701</v>
      </c>
      <c r="C25" s="33">
        <v>7</v>
      </c>
      <c r="D25" s="85" t="s">
        <v>17</v>
      </c>
      <c r="E25" s="86" t="s">
        <v>17</v>
      </c>
      <c r="F25" s="67">
        <v>905</v>
      </c>
      <c r="G25" s="67">
        <f t="shared" si="1"/>
        <v>995.50000000000011</v>
      </c>
      <c r="H25" s="68">
        <f>H24+150</f>
        <v>36900</v>
      </c>
      <c r="I25" s="69">
        <f t="shared" si="5"/>
        <v>33394500</v>
      </c>
      <c r="J25" s="69">
        <f t="shared" si="2"/>
        <v>35398170</v>
      </c>
      <c r="K25" s="70">
        <f t="shared" si="3"/>
        <v>73500</v>
      </c>
      <c r="L25" s="71">
        <f t="shared" si="4"/>
        <v>2986500.0000000005</v>
      </c>
      <c r="M25" s="61" t="s">
        <v>107</v>
      </c>
    </row>
    <row r="26" spans="1:13" x14ac:dyDescent="0.25">
      <c r="A26" s="33">
        <v>25</v>
      </c>
      <c r="B26" s="33">
        <v>702</v>
      </c>
      <c r="C26" s="33">
        <v>7</v>
      </c>
      <c r="D26" s="87" t="s">
        <v>16</v>
      </c>
      <c r="E26" s="86" t="s">
        <v>16</v>
      </c>
      <c r="F26" s="67">
        <v>741</v>
      </c>
      <c r="G26" s="67">
        <f t="shared" si="1"/>
        <v>815.1</v>
      </c>
      <c r="H26" s="68">
        <f>H25</f>
        <v>36900</v>
      </c>
      <c r="I26" s="69">
        <f t="shared" si="5"/>
        <v>27342900</v>
      </c>
      <c r="J26" s="69">
        <f t="shared" si="2"/>
        <v>28983474</v>
      </c>
      <c r="K26" s="70">
        <f t="shared" si="3"/>
        <v>60500</v>
      </c>
      <c r="L26" s="71">
        <f t="shared" si="4"/>
        <v>2445300</v>
      </c>
      <c r="M26" s="61" t="s">
        <v>107</v>
      </c>
    </row>
    <row r="27" spans="1:13" x14ac:dyDescent="0.25">
      <c r="A27" s="33">
        <v>26</v>
      </c>
      <c r="B27" s="33">
        <v>703</v>
      </c>
      <c r="C27" s="33">
        <v>7</v>
      </c>
      <c r="D27" s="87" t="s">
        <v>17</v>
      </c>
      <c r="E27" s="86" t="s">
        <v>17</v>
      </c>
      <c r="F27" s="67">
        <v>964</v>
      </c>
      <c r="G27" s="67">
        <f t="shared" si="1"/>
        <v>1060.4000000000001</v>
      </c>
      <c r="H27" s="68">
        <f>H26</f>
        <v>36900</v>
      </c>
      <c r="I27" s="69">
        <v>0</v>
      </c>
      <c r="J27" s="69">
        <f t="shared" si="2"/>
        <v>0</v>
      </c>
      <c r="K27" s="70">
        <f t="shared" si="3"/>
        <v>0</v>
      </c>
      <c r="L27" s="71">
        <f t="shared" si="4"/>
        <v>3181200.0000000005</v>
      </c>
      <c r="M27" s="61" t="s">
        <v>108</v>
      </c>
    </row>
    <row r="28" spans="1:13" x14ac:dyDescent="0.25">
      <c r="A28" s="33">
        <v>27</v>
      </c>
      <c r="B28" s="33">
        <v>704</v>
      </c>
      <c r="C28" s="33">
        <v>7</v>
      </c>
      <c r="D28" s="88" t="s">
        <v>78</v>
      </c>
      <c r="E28" s="86" t="s">
        <v>16</v>
      </c>
      <c r="F28" s="67">
        <v>879</v>
      </c>
      <c r="G28" s="67">
        <f t="shared" si="1"/>
        <v>966.90000000000009</v>
      </c>
      <c r="H28" s="68">
        <f>H27</f>
        <v>36900</v>
      </c>
      <c r="I28" s="69">
        <f t="shared" si="5"/>
        <v>32435100</v>
      </c>
      <c r="J28" s="69">
        <f t="shared" si="2"/>
        <v>34381206</v>
      </c>
      <c r="K28" s="70">
        <f t="shared" si="3"/>
        <v>71500</v>
      </c>
      <c r="L28" s="71">
        <f t="shared" si="4"/>
        <v>2900700.0000000005</v>
      </c>
      <c r="M28" s="61" t="s">
        <v>107</v>
      </c>
    </row>
    <row r="29" spans="1:13" x14ac:dyDescent="0.25">
      <c r="A29" s="33">
        <v>28</v>
      </c>
      <c r="B29" s="33">
        <v>802</v>
      </c>
      <c r="C29" s="33">
        <v>8</v>
      </c>
      <c r="D29" s="86" t="s">
        <v>16</v>
      </c>
      <c r="E29" s="86" t="s">
        <v>16</v>
      </c>
      <c r="F29" s="67">
        <v>788</v>
      </c>
      <c r="G29" s="67">
        <f t="shared" si="1"/>
        <v>866.80000000000007</v>
      </c>
      <c r="H29" s="68">
        <f>H28+150</f>
        <v>37050</v>
      </c>
      <c r="I29" s="69">
        <f t="shared" si="5"/>
        <v>29195400</v>
      </c>
      <c r="J29" s="69">
        <f t="shared" si="2"/>
        <v>30947124</v>
      </c>
      <c r="K29" s="70">
        <f t="shared" si="3"/>
        <v>64500</v>
      </c>
      <c r="L29" s="71">
        <f t="shared" si="4"/>
        <v>2600400</v>
      </c>
      <c r="M29" s="61" t="s">
        <v>107</v>
      </c>
    </row>
    <row r="30" spans="1:13" x14ac:dyDescent="0.25">
      <c r="A30" s="33">
        <v>29</v>
      </c>
      <c r="B30" s="33">
        <v>803</v>
      </c>
      <c r="C30" s="33">
        <v>8</v>
      </c>
      <c r="D30" s="86" t="s">
        <v>17</v>
      </c>
      <c r="E30" s="86" t="s">
        <v>17</v>
      </c>
      <c r="F30" s="67">
        <v>964</v>
      </c>
      <c r="G30" s="67">
        <f t="shared" si="1"/>
        <v>1060.4000000000001</v>
      </c>
      <c r="H30" s="68">
        <f>H29</f>
        <v>37050</v>
      </c>
      <c r="I30" s="69">
        <v>0</v>
      </c>
      <c r="J30" s="69">
        <f t="shared" si="2"/>
        <v>0</v>
      </c>
      <c r="K30" s="70">
        <f t="shared" si="3"/>
        <v>0</v>
      </c>
      <c r="L30" s="71">
        <f t="shared" si="4"/>
        <v>3181200.0000000005</v>
      </c>
      <c r="M30" s="61" t="s">
        <v>108</v>
      </c>
    </row>
    <row r="31" spans="1:13" x14ac:dyDescent="0.25">
      <c r="A31" s="33">
        <v>30</v>
      </c>
      <c r="B31" s="33">
        <v>804</v>
      </c>
      <c r="C31" s="33">
        <v>8</v>
      </c>
      <c r="D31" s="85" t="s">
        <v>78</v>
      </c>
      <c r="E31" s="90" t="s">
        <v>16</v>
      </c>
      <c r="F31" s="67">
        <v>879</v>
      </c>
      <c r="G31" s="67">
        <f t="shared" si="1"/>
        <v>966.90000000000009</v>
      </c>
      <c r="H31" s="68">
        <f>H30</f>
        <v>37050</v>
      </c>
      <c r="I31" s="69">
        <f t="shared" si="5"/>
        <v>32566950</v>
      </c>
      <c r="J31" s="69">
        <f t="shared" si="2"/>
        <v>34520967</v>
      </c>
      <c r="K31" s="70">
        <f t="shared" si="3"/>
        <v>72000</v>
      </c>
      <c r="L31" s="71">
        <f t="shared" si="4"/>
        <v>2900700.0000000005</v>
      </c>
      <c r="M31" s="61" t="s">
        <v>107</v>
      </c>
    </row>
    <row r="32" spans="1:13" x14ac:dyDescent="0.25">
      <c r="A32" s="33">
        <v>31</v>
      </c>
      <c r="B32" s="33">
        <v>901</v>
      </c>
      <c r="C32" s="33">
        <v>9</v>
      </c>
      <c r="D32" s="86" t="s">
        <v>17</v>
      </c>
      <c r="E32" s="86" t="s">
        <v>17</v>
      </c>
      <c r="F32" s="67">
        <v>905</v>
      </c>
      <c r="G32" s="67">
        <f t="shared" si="1"/>
        <v>995.50000000000011</v>
      </c>
      <c r="H32" s="68">
        <f>H31+150</f>
        <v>37200</v>
      </c>
      <c r="I32" s="69">
        <f t="shared" si="5"/>
        <v>33666000</v>
      </c>
      <c r="J32" s="69">
        <f t="shared" si="2"/>
        <v>35685960</v>
      </c>
      <c r="K32" s="70">
        <f t="shared" si="3"/>
        <v>74500</v>
      </c>
      <c r="L32" s="71">
        <f t="shared" si="4"/>
        <v>2986500.0000000005</v>
      </c>
      <c r="M32" s="61" t="s">
        <v>107</v>
      </c>
    </row>
    <row r="33" spans="1:13" x14ac:dyDescent="0.25">
      <c r="A33" s="33">
        <v>32</v>
      </c>
      <c r="B33" s="33">
        <v>902</v>
      </c>
      <c r="C33" s="33">
        <v>9</v>
      </c>
      <c r="D33" s="86" t="s">
        <v>16</v>
      </c>
      <c r="E33" s="86" t="s">
        <v>16</v>
      </c>
      <c r="F33" s="67">
        <v>741</v>
      </c>
      <c r="G33" s="67">
        <f t="shared" si="1"/>
        <v>815.1</v>
      </c>
      <c r="H33" s="68">
        <f>H32</f>
        <v>37200</v>
      </c>
      <c r="I33" s="69">
        <f t="shared" si="5"/>
        <v>27565200</v>
      </c>
      <c r="J33" s="69">
        <f t="shared" si="2"/>
        <v>29219112</v>
      </c>
      <c r="K33" s="70">
        <f t="shared" si="3"/>
        <v>61000</v>
      </c>
      <c r="L33" s="71">
        <f t="shared" si="4"/>
        <v>2445300</v>
      </c>
      <c r="M33" s="61" t="s">
        <v>107</v>
      </c>
    </row>
    <row r="34" spans="1:13" x14ac:dyDescent="0.25">
      <c r="A34" s="33">
        <v>33</v>
      </c>
      <c r="B34" s="33">
        <v>903</v>
      </c>
      <c r="C34" s="33">
        <v>9</v>
      </c>
      <c r="D34" s="86" t="s">
        <v>17</v>
      </c>
      <c r="E34" s="86" t="s">
        <v>17</v>
      </c>
      <c r="F34" s="67">
        <v>964</v>
      </c>
      <c r="G34" s="67">
        <f t="shared" si="1"/>
        <v>1060.4000000000001</v>
      </c>
      <c r="H34" s="68">
        <f>H33</f>
        <v>37200</v>
      </c>
      <c r="I34" s="69">
        <v>0</v>
      </c>
      <c r="J34" s="69">
        <f t="shared" si="2"/>
        <v>0</v>
      </c>
      <c r="K34" s="70">
        <f t="shared" si="3"/>
        <v>0</v>
      </c>
      <c r="L34" s="71">
        <f t="shared" si="4"/>
        <v>3181200.0000000005</v>
      </c>
      <c r="M34" s="61" t="s">
        <v>108</v>
      </c>
    </row>
    <row r="35" spans="1:13" x14ac:dyDescent="0.25">
      <c r="A35" s="33">
        <v>34</v>
      </c>
      <c r="B35" s="33">
        <v>904</v>
      </c>
      <c r="C35" s="33">
        <v>9</v>
      </c>
      <c r="D35" s="85" t="s">
        <v>78</v>
      </c>
      <c r="E35" s="86" t="s">
        <v>16</v>
      </c>
      <c r="F35" s="67">
        <v>879</v>
      </c>
      <c r="G35" s="67">
        <f t="shared" si="1"/>
        <v>966.90000000000009</v>
      </c>
      <c r="H35" s="68">
        <f>H34</f>
        <v>37200</v>
      </c>
      <c r="I35" s="69">
        <f t="shared" si="5"/>
        <v>32698800</v>
      </c>
      <c r="J35" s="69">
        <f t="shared" si="2"/>
        <v>34660728</v>
      </c>
      <c r="K35" s="70">
        <f t="shared" si="3"/>
        <v>72000</v>
      </c>
      <c r="L35" s="71">
        <f t="shared" si="4"/>
        <v>2900700.0000000005</v>
      </c>
      <c r="M35" s="61" t="s">
        <v>107</v>
      </c>
    </row>
    <row r="36" spans="1:13" x14ac:dyDescent="0.25">
      <c r="A36" s="33">
        <v>35</v>
      </c>
      <c r="B36" s="33">
        <v>1001</v>
      </c>
      <c r="C36" s="33">
        <v>10</v>
      </c>
      <c r="D36" s="86" t="s">
        <v>17</v>
      </c>
      <c r="E36" s="86" t="s">
        <v>17</v>
      </c>
      <c r="F36" s="67">
        <v>909</v>
      </c>
      <c r="G36" s="67">
        <f t="shared" si="1"/>
        <v>999.90000000000009</v>
      </c>
      <c r="H36" s="68">
        <f>H35+150</f>
        <v>37350</v>
      </c>
      <c r="I36" s="69">
        <f t="shared" si="5"/>
        <v>33951150</v>
      </c>
      <c r="J36" s="69">
        <f t="shared" si="2"/>
        <v>35988219</v>
      </c>
      <c r="K36" s="70">
        <f t="shared" si="3"/>
        <v>75000</v>
      </c>
      <c r="L36" s="71">
        <f t="shared" si="4"/>
        <v>2999700.0000000005</v>
      </c>
      <c r="M36" s="61" t="s">
        <v>107</v>
      </c>
    </row>
    <row r="37" spans="1:13" x14ac:dyDescent="0.25">
      <c r="A37" s="33">
        <v>36</v>
      </c>
      <c r="B37" s="33">
        <v>1002</v>
      </c>
      <c r="C37" s="33">
        <v>10</v>
      </c>
      <c r="D37" s="86" t="s">
        <v>16</v>
      </c>
      <c r="E37" s="86" t="s">
        <v>16</v>
      </c>
      <c r="F37" s="67">
        <v>745</v>
      </c>
      <c r="G37" s="67">
        <f t="shared" si="1"/>
        <v>819.50000000000011</v>
      </c>
      <c r="H37" s="68">
        <f>H36</f>
        <v>37350</v>
      </c>
      <c r="I37" s="69">
        <f t="shared" si="5"/>
        <v>27825750</v>
      </c>
      <c r="J37" s="69">
        <f t="shared" si="2"/>
        <v>29495295</v>
      </c>
      <c r="K37" s="70">
        <f t="shared" si="3"/>
        <v>61500</v>
      </c>
      <c r="L37" s="71">
        <f t="shared" si="4"/>
        <v>2458500.0000000005</v>
      </c>
      <c r="M37" s="61" t="s">
        <v>107</v>
      </c>
    </row>
    <row r="38" spans="1:13" x14ac:dyDescent="0.25">
      <c r="A38" s="33">
        <v>37</v>
      </c>
      <c r="B38" s="33">
        <v>1003</v>
      </c>
      <c r="C38" s="33">
        <v>10</v>
      </c>
      <c r="D38" s="86" t="s">
        <v>17</v>
      </c>
      <c r="E38" s="86" t="s">
        <v>17</v>
      </c>
      <c r="F38" s="67">
        <v>964</v>
      </c>
      <c r="G38" s="67">
        <f t="shared" si="1"/>
        <v>1060.4000000000001</v>
      </c>
      <c r="H38" s="68">
        <f>H37</f>
        <v>37350</v>
      </c>
      <c r="I38" s="69">
        <v>0</v>
      </c>
      <c r="J38" s="69">
        <f t="shared" si="2"/>
        <v>0</v>
      </c>
      <c r="K38" s="70">
        <f t="shared" si="3"/>
        <v>0</v>
      </c>
      <c r="L38" s="71">
        <f t="shared" si="4"/>
        <v>3181200.0000000005</v>
      </c>
      <c r="M38" s="61" t="s">
        <v>108</v>
      </c>
    </row>
    <row r="39" spans="1:13" x14ac:dyDescent="0.25">
      <c r="A39" s="33">
        <v>38</v>
      </c>
      <c r="B39" s="33">
        <v>1004</v>
      </c>
      <c r="C39" s="33">
        <v>10</v>
      </c>
      <c r="D39" s="85" t="s">
        <v>78</v>
      </c>
      <c r="E39" s="86" t="s">
        <v>16</v>
      </c>
      <c r="F39" s="67">
        <v>879</v>
      </c>
      <c r="G39" s="67">
        <f t="shared" si="1"/>
        <v>966.90000000000009</v>
      </c>
      <c r="H39" s="68">
        <f>H38</f>
        <v>37350</v>
      </c>
      <c r="I39" s="69">
        <f t="shared" si="5"/>
        <v>32830650</v>
      </c>
      <c r="J39" s="69">
        <f t="shared" si="2"/>
        <v>34800489</v>
      </c>
      <c r="K39" s="70">
        <f t="shared" si="3"/>
        <v>72500</v>
      </c>
      <c r="L39" s="71">
        <f t="shared" si="4"/>
        <v>2900700.0000000005</v>
      </c>
      <c r="M39" s="61" t="s">
        <v>107</v>
      </c>
    </row>
    <row r="40" spans="1:13" x14ac:dyDescent="0.25">
      <c r="A40" s="33">
        <v>39</v>
      </c>
      <c r="B40" s="33">
        <v>1101</v>
      </c>
      <c r="C40" s="33">
        <v>11</v>
      </c>
      <c r="D40" s="86" t="s">
        <v>17</v>
      </c>
      <c r="E40" s="86" t="s">
        <v>17</v>
      </c>
      <c r="F40" s="67">
        <v>909</v>
      </c>
      <c r="G40" s="67">
        <f t="shared" si="1"/>
        <v>999.90000000000009</v>
      </c>
      <c r="H40" s="68">
        <f>H39+150</f>
        <v>37500</v>
      </c>
      <c r="I40" s="69">
        <f t="shared" si="5"/>
        <v>34087500</v>
      </c>
      <c r="J40" s="69">
        <f t="shared" si="2"/>
        <v>36132750</v>
      </c>
      <c r="K40" s="70">
        <f t="shared" si="3"/>
        <v>75500</v>
      </c>
      <c r="L40" s="71">
        <f t="shared" si="4"/>
        <v>2999700.0000000005</v>
      </c>
      <c r="M40" s="61" t="s">
        <v>107</v>
      </c>
    </row>
    <row r="41" spans="1:13" x14ac:dyDescent="0.25">
      <c r="A41" s="33">
        <v>40</v>
      </c>
      <c r="B41" s="33">
        <v>1102</v>
      </c>
      <c r="C41" s="33">
        <v>11</v>
      </c>
      <c r="D41" s="86" t="s">
        <v>16</v>
      </c>
      <c r="E41" s="86" t="s">
        <v>16</v>
      </c>
      <c r="F41" s="67">
        <v>745</v>
      </c>
      <c r="G41" s="67">
        <f t="shared" si="1"/>
        <v>819.50000000000011</v>
      </c>
      <c r="H41" s="68">
        <f>H40</f>
        <v>37500</v>
      </c>
      <c r="I41" s="69">
        <f t="shared" si="5"/>
        <v>27937500</v>
      </c>
      <c r="J41" s="69">
        <f t="shared" si="2"/>
        <v>29613750</v>
      </c>
      <c r="K41" s="70">
        <f t="shared" si="3"/>
        <v>61500</v>
      </c>
      <c r="L41" s="71">
        <f t="shared" si="4"/>
        <v>2458500.0000000005</v>
      </c>
      <c r="M41" s="61" t="s">
        <v>107</v>
      </c>
    </row>
    <row r="42" spans="1:13" x14ac:dyDescent="0.25">
      <c r="A42" s="33">
        <v>41</v>
      </c>
      <c r="B42" s="33">
        <v>1103</v>
      </c>
      <c r="C42" s="33">
        <v>11</v>
      </c>
      <c r="D42" s="86" t="s">
        <v>17</v>
      </c>
      <c r="E42" s="86" t="s">
        <v>17</v>
      </c>
      <c r="F42" s="67">
        <v>964</v>
      </c>
      <c r="G42" s="67">
        <f t="shared" si="1"/>
        <v>1060.4000000000001</v>
      </c>
      <c r="H42" s="68">
        <f>H41</f>
        <v>37500</v>
      </c>
      <c r="I42" s="69">
        <v>0</v>
      </c>
      <c r="J42" s="69">
        <f t="shared" si="2"/>
        <v>0</v>
      </c>
      <c r="K42" s="70">
        <f t="shared" si="3"/>
        <v>0</v>
      </c>
      <c r="L42" s="71">
        <f t="shared" si="4"/>
        <v>3181200.0000000005</v>
      </c>
      <c r="M42" s="61" t="s">
        <v>108</v>
      </c>
    </row>
    <row r="43" spans="1:13" x14ac:dyDescent="0.25">
      <c r="A43" s="33">
        <v>42</v>
      </c>
      <c r="B43" s="33">
        <v>1104</v>
      </c>
      <c r="C43" s="33">
        <v>11</v>
      </c>
      <c r="D43" s="85" t="s">
        <v>78</v>
      </c>
      <c r="E43" s="86" t="s">
        <v>16</v>
      </c>
      <c r="F43" s="67">
        <v>879</v>
      </c>
      <c r="G43" s="67">
        <f t="shared" si="1"/>
        <v>966.90000000000009</v>
      </c>
      <c r="H43" s="68">
        <f>H42</f>
        <v>37500</v>
      </c>
      <c r="I43" s="69">
        <f t="shared" si="5"/>
        <v>32962500</v>
      </c>
      <c r="J43" s="69">
        <f t="shared" si="2"/>
        <v>34940250</v>
      </c>
      <c r="K43" s="70">
        <f t="shared" si="3"/>
        <v>73000</v>
      </c>
      <c r="L43" s="71">
        <f t="shared" si="4"/>
        <v>2900700.0000000005</v>
      </c>
      <c r="M43" s="61" t="s">
        <v>107</v>
      </c>
    </row>
    <row r="44" spans="1:13" x14ac:dyDescent="0.25">
      <c r="A44" s="33">
        <v>43</v>
      </c>
      <c r="B44" s="33">
        <v>1201</v>
      </c>
      <c r="C44" s="33">
        <v>12</v>
      </c>
      <c r="D44" s="86" t="s">
        <v>17</v>
      </c>
      <c r="E44" s="86" t="s">
        <v>17</v>
      </c>
      <c r="F44" s="67">
        <v>909</v>
      </c>
      <c r="G44" s="67">
        <f t="shared" si="1"/>
        <v>999.90000000000009</v>
      </c>
      <c r="H44" s="68">
        <f>H43+150</f>
        <v>37650</v>
      </c>
      <c r="I44" s="69">
        <f t="shared" si="5"/>
        <v>34223850</v>
      </c>
      <c r="J44" s="69">
        <f t="shared" si="2"/>
        <v>36277281</v>
      </c>
      <c r="K44" s="70">
        <f t="shared" si="3"/>
        <v>75500</v>
      </c>
      <c r="L44" s="71">
        <f t="shared" si="4"/>
        <v>2999700.0000000005</v>
      </c>
      <c r="M44" s="61" t="s">
        <v>107</v>
      </c>
    </row>
    <row r="45" spans="1:13" x14ac:dyDescent="0.25">
      <c r="A45" s="33">
        <v>44</v>
      </c>
      <c r="B45" s="33">
        <v>1202</v>
      </c>
      <c r="C45" s="33">
        <v>12</v>
      </c>
      <c r="D45" s="86" t="s">
        <v>16</v>
      </c>
      <c r="E45" s="86" t="s">
        <v>16</v>
      </c>
      <c r="F45" s="67">
        <v>745</v>
      </c>
      <c r="G45" s="67">
        <f t="shared" si="1"/>
        <v>819.50000000000011</v>
      </c>
      <c r="H45" s="68">
        <f>H44</f>
        <v>37650</v>
      </c>
      <c r="I45" s="69">
        <f t="shared" si="5"/>
        <v>28049250</v>
      </c>
      <c r="J45" s="69">
        <f t="shared" si="2"/>
        <v>29732205</v>
      </c>
      <c r="K45" s="70">
        <f t="shared" si="3"/>
        <v>62000</v>
      </c>
      <c r="L45" s="71">
        <f t="shared" si="4"/>
        <v>2458500.0000000005</v>
      </c>
      <c r="M45" s="61" t="s">
        <v>107</v>
      </c>
    </row>
    <row r="46" spans="1:13" x14ac:dyDescent="0.25">
      <c r="A46" s="33">
        <v>45</v>
      </c>
      <c r="B46" s="33">
        <v>1203</v>
      </c>
      <c r="C46" s="33">
        <v>12</v>
      </c>
      <c r="D46" s="86" t="s">
        <v>17</v>
      </c>
      <c r="E46" s="86" t="s">
        <v>17</v>
      </c>
      <c r="F46" s="67">
        <v>964</v>
      </c>
      <c r="G46" s="67">
        <f t="shared" si="1"/>
        <v>1060.4000000000001</v>
      </c>
      <c r="H46" s="68">
        <f>H45</f>
        <v>37650</v>
      </c>
      <c r="I46" s="69">
        <v>0</v>
      </c>
      <c r="J46" s="69">
        <f t="shared" si="2"/>
        <v>0</v>
      </c>
      <c r="K46" s="70">
        <f t="shared" si="3"/>
        <v>0</v>
      </c>
      <c r="L46" s="71">
        <f t="shared" si="4"/>
        <v>3181200.0000000005</v>
      </c>
      <c r="M46" s="61" t="s">
        <v>108</v>
      </c>
    </row>
    <row r="47" spans="1:13" x14ac:dyDescent="0.25">
      <c r="A47" s="33">
        <v>46</v>
      </c>
      <c r="B47" s="33">
        <v>1204</v>
      </c>
      <c r="C47" s="33">
        <v>12</v>
      </c>
      <c r="D47" s="85" t="s">
        <v>78</v>
      </c>
      <c r="E47" s="86" t="s">
        <v>16</v>
      </c>
      <c r="F47" s="67">
        <v>879</v>
      </c>
      <c r="G47" s="67">
        <f t="shared" si="1"/>
        <v>966.90000000000009</v>
      </c>
      <c r="H47" s="68">
        <f>H46</f>
        <v>37650</v>
      </c>
      <c r="I47" s="69">
        <f t="shared" si="5"/>
        <v>33094350</v>
      </c>
      <c r="J47" s="69">
        <f t="shared" si="2"/>
        <v>35080011</v>
      </c>
      <c r="K47" s="70">
        <f t="shared" si="3"/>
        <v>73000</v>
      </c>
      <c r="L47" s="71">
        <f t="shared" si="4"/>
        <v>2900700.0000000005</v>
      </c>
      <c r="M47" s="61" t="s">
        <v>107</v>
      </c>
    </row>
    <row r="48" spans="1:13" x14ac:dyDescent="0.25">
      <c r="A48" s="55" t="s">
        <v>4</v>
      </c>
      <c r="B48" s="56"/>
      <c r="C48" s="56"/>
      <c r="D48" s="56"/>
      <c r="E48" s="57"/>
      <c r="F48" s="74">
        <f t="shared" ref="F48:G48" si="6">SUM(F2:F47)</f>
        <v>39267</v>
      </c>
      <c r="G48" s="74">
        <f t="shared" si="6"/>
        <v>43193.700000000019</v>
      </c>
      <c r="H48" s="75"/>
      <c r="I48" s="76">
        <f>SUM(I2:I47)</f>
        <v>674901600</v>
      </c>
      <c r="J48" s="76">
        <f>SUM(J2:J47)</f>
        <v>715395696</v>
      </c>
      <c r="K48" s="77"/>
      <c r="L48" s="76">
        <f>SUM(L2:L47)</f>
        <v>129581100</v>
      </c>
    </row>
  </sheetData>
  <mergeCells count="1">
    <mergeCell ref="A48:E4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6974F-D30E-41D6-BFC9-5C746BC08587}">
  <dimension ref="A1:M24"/>
  <sheetViews>
    <sheetView topLeftCell="A13" zoomScale="175" zoomScaleNormal="175" workbookViewId="0">
      <selection activeCell="I24" sqref="I24:J24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28515625" style="84" customWidth="1"/>
    <col min="6" max="6" width="6.7109375" style="78" customWidth="1"/>
    <col min="7" max="7" width="6" style="78" customWidth="1"/>
    <col min="8" max="8" width="6.140625" style="78" customWidth="1"/>
    <col min="9" max="9" width="11.28515625" style="78" customWidth="1"/>
    <col min="10" max="10" width="11.42578125" style="78" customWidth="1"/>
    <col min="11" max="11" width="6.7109375" style="78" customWidth="1"/>
    <col min="12" max="12" width="10" style="78" customWidth="1"/>
    <col min="14" max="14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3" x14ac:dyDescent="0.25">
      <c r="A2" s="33">
        <v>1</v>
      </c>
      <c r="B2" s="33">
        <v>202</v>
      </c>
      <c r="C2" s="33">
        <v>2</v>
      </c>
      <c r="D2" s="86" t="s">
        <v>16</v>
      </c>
      <c r="E2" s="86" t="s">
        <v>16</v>
      </c>
      <c r="F2" s="67">
        <v>741</v>
      </c>
      <c r="G2" s="67">
        <f t="shared" ref="G2:G23" si="0">F2*1.1</f>
        <v>815.1</v>
      </c>
      <c r="H2" s="68">
        <v>36150</v>
      </c>
      <c r="I2" s="69">
        <f t="shared" ref="I2:I23" si="1">F2*H2</f>
        <v>26787150</v>
      </c>
      <c r="J2" s="69">
        <f t="shared" ref="J2:J23" si="2">I2*1.06</f>
        <v>28394379</v>
      </c>
      <c r="K2" s="70">
        <f t="shared" ref="K2:K23" si="3">MROUND((J2*0.025/12),500)</f>
        <v>59000</v>
      </c>
      <c r="L2" s="71">
        <f t="shared" ref="L2:L23" si="4">G2*3000</f>
        <v>2445300</v>
      </c>
      <c r="M2" s="61" t="s">
        <v>107</v>
      </c>
    </row>
    <row r="3" spans="1:13" x14ac:dyDescent="0.25">
      <c r="A3" s="33">
        <v>2</v>
      </c>
      <c r="B3" s="33">
        <v>302</v>
      </c>
      <c r="C3" s="33">
        <v>3</v>
      </c>
      <c r="D3" s="86" t="s">
        <v>16</v>
      </c>
      <c r="E3" s="86" t="s">
        <v>16</v>
      </c>
      <c r="F3" s="67">
        <v>741</v>
      </c>
      <c r="G3" s="67">
        <f t="shared" si="0"/>
        <v>815.1</v>
      </c>
      <c r="H3" s="68">
        <v>36300</v>
      </c>
      <c r="I3" s="69">
        <f t="shared" si="1"/>
        <v>26898300</v>
      </c>
      <c r="J3" s="69">
        <f t="shared" si="2"/>
        <v>28512198</v>
      </c>
      <c r="K3" s="70">
        <f t="shared" si="3"/>
        <v>59500</v>
      </c>
      <c r="L3" s="71">
        <f t="shared" si="4"/>
        <v>2445300</v>
      </c>
      <c r="M3" s="61" t="s">
        <v>107</v>
      </c>
    </row>
    <row r="4" spans="1:13" x14ac:dyDescent="0.25">
      <c r="A4" s="33">
        <v>3</v>
      </c>
      <c r="B4" s="33">
        <v>402</v>
      </c>
      <c r="C4" s="33">
        <v>4</v>
      </c>
      <c r="D4" s="86" t="s">
        <v>16</v>
      </c>
      <c r="E4" s="86" t="s">
        <v>16</v>
      </c>
      <c r="F4" s="67">
        <v>741</v>
      </c>
      <c r="G4" s="67">
        <f t="shared" si="0"/>
        <v>815.1</v>
      </c>
      <c r="H4" s="68">
        <v>36450</v>
      </c>
      <c r="I4" s="69">
        <f t="shared" si="1"/>
        <v>27009450</v>
      </c>
      <c r="J4" s="69">
        <f t="shared" si="2"/>
        <v>28630017</v>
      </c>
      <c r="K4" s="70">
        <f t="shared" si="3"/>
        <v>59500</v>
      </c>
      <c r="L4" s="71">
        <f t="shared" si="4"/>
        <v>2445300</v>
      </c>
      <c r="M4" s="61" t="s">
        <v>107</v>
      </c>
    </row>
    <row r="5" spans="1:13" x14ac:dyDescent="0.25">
      <c r="A5" s="33">
        <v>4</v>
      </c>
      <c r="B5" s="33">
        <v>502</v>
      </c>
      <c r="C5" s="33">
        <v>5</v>
      </c>
      <c r="D5" s="86" t="s">
        <v>16</v>
      </c>
      <c r="E5" s="86" t="s">
        <v>16</v>
      </c>
      <c r="F5" s="67">
        <v>741</v>
      </c>
      <c r="G5" s="67">
        <f t="shared" si="0"/>
        <v>815.1</v>
      </c>
      <c r="H5" s="68">
        <v>36600</v>
      </c>
      <c r="I5" s="69">
        <f t="shared" si="1"/>
        <v>27120600</v>
      </c>
      <c r="J5" s="69">
        <f t="shared" si="2"/>
        <v>28747836</v>
      </c>
      <c r="K5" s="70">
        <f t="shared" si="3"/>
        <v>60000</v>
      </c>
      <c r="L5" s="71">
        <f t="shared" si="4"/>
        <v>2445300</v>
      </c>
      <c r="M5" s="61" t="s">
        <v>107</v>
      </c>
    </row>
    <row r="6" spans="1:13" x14ac:dyDescent="0.25">
      <c r="A6" s="33">
        <v>5</v>
      </c>
      <c r="B6" s="33">
        <v>601</v>
      </c>
      <c r="C6" s="33">
        <v>6</v>
      </c>
      <c r="D6" s="85" t="s">
        <v>17</v>
      </c>
      <c r="E6" s="86" t="s">
        <v>17</v>
      </c>
      <c r="F6" s="67">
        <v>905</v>
      </c>
      <c r="G6" s="67">
        <f t="shared" si="0"/>
        <v>995.50000000000011</v>
      </c>
      <c r="H6" s="68">
        <v>36750</v>
      </c>
      <c r="I6" s="69">
        <f t="shared" si="1"/>
        <v>33258750</v>
      </c>
      <c r="J6" s="69">
        <f t="shared" si="2"/>
        <v>35254275</v>
      </c>
      <c r="K6" s="70">
        <f t="shared" si="3"/>
        <v>73500</v>
      </c>
      <c r="L6" s="71">
        <f t="shared" si="4"/>
        <v>2986500.0000000005</v>
      </c>
      <c r="M6" s="61" t="s">
        <v>107</v>
      </c>
    </row>
    <row r="7" spans="1:13" x14ac:dyDescent="0.25">
      <c r="A7" s="33">
        <v>6</v>
      </c>
      <c r="B7" s="33">
        <v>701</v>
      </c>
      <c r="C7" s="33">
        <v>7</v>
      </c>
      <c r="D7" s="85" t="s">
        <v>17</v>
      </c>
      <c r="E7" s="86" t="s">
        <v>17</v>
      </c>
      <c r="F7" s="67">
        <v>905</v>
      </c>
      <c r="G7" s="67">
        <f t="shared" si="0"/>
        <v>995.50000000000011</v>
      </c>
      <c r="H7" s="68">
        <v>36900</v>
      </c>
      <c r="I7" s="69">
        <f t="shared" si="1"/>
        <v>33394500</v>
      </c>
      <c r="J7" s="69">
        <f t="shared" si="2"/>
        <v>35398170</v>
      </c>
      <c r="K7" s="70">
        <f t="shared" si="3"/>
        <v>73500</v>
      </c>
      <c r="L7" s="71">
        <f t="shared" si="4"/>
        <v>2986500.0000000005</v>
      </c>
      <c r="M7" s="61" t="s">
        <v>107</v>
      </c>
    </row>
    <row r="8" spans="1:13" x14ac:dyDescent="0.25">
      <c r="A8" s="33">
        <v>7</v>
      </c>
      <c r="B8" s="33">
        <v>702</v>
      </c>
      <c r="C8" s="33">
        <v>7</v>
      </c>
      <c r="D8" s="87" t="s">
        <v>16</v>
      </c>
      <c r="E8" s="86" t="s">
        <v>16</v>
      </c>
      <c r="F8" s="67">
        <v>741</v>
      </c>
      <c r="G8" s="67">
        <f t="shared" si="0"/>
        <v>815.1</v>
      </c>
      <c r="H8" s="68">
        <v>36900</v>
      </c>
      <c r="I8" s="69">
        <f t="shared" si="1"/>
        <v>27342900</v>
      </c>
      <c r="J8" s="69">
        <f t="shared" si="2"/>
        <v>28983474</v>
      </c>
      <c r="K8" s="70">
        <f t="shared" si="3"/>
        <v>60500</v>
      </c>
      <c r="L8" s="71">
        <f t="shared" si="4"/>
        <v>2445300</v>
      </c>
      <c r="M8" s="61" t="s">
        <v>107</v>
      </c>
    </row>
    <row r="9" spans="1:13" x14ac:dyDescent="0.25">
      <c r="A9" s="33">
        <v>8</v>
      </c>
      <c r="B9" s="33">
        <v>704</v>
      </c>
      <c r="C9" s="33">
        <v>7</v>
      </c>
      <c r="D9" s="88" t="s">
        <v>78</v>
      </c>
      <c r="E9" s="86" t="s">
        <v>16</v>
      </c>
      <c r="F9" s="67">
        <v>879</v>
      </c>
      <c r="G9" s="67">
        <f t="shared" si="0"/>
        <v>966.90000000000009</v>
      </c>
      <c r="H9" s="68">
        <v>36900</v>
      </c>
      <c r="I9" s="69">
        <f t="shared" si="1"/>
        <v>32435100</v>
      </c>
      <c r="J9" s="69">
        <f t="shared" si="2"/>
        <v>34381206</v>
      </c>
      <c r="K9" s="70">
        <f t="shared" si="3"/>
        <v>71500</v>
      </c>
      <c r="L9" s="71">
        <f t="shared" si="4"/>
        <v>2900700.0000000005</v>
      </c>
      <c r="M9" s="61" t="s">
        <v>107</v>
      </c>
    </row>
    <row r="10" spans="1:13" x14ac:dyDescent="0.25">
      <c r="A10" s="33">
        <v>9</v>
      </c>
      <c r="B10" s="33">
        <v>802</v>
      </c>
      <c r="C10" s="33">
        <v>8</v>
      </c>
      <c r="D10" s="86" t="s">
        <v>16</v>
      </c>
      <c r="E10" s="86" t="s">
        <v>16</v>
      </c>
      <c r="F10" s="67">
        <v>788</v>
      </c>
      <c r="G10" s="67">
        <f t="shared" si="0"/>
        <v>866.80000000000007</v>
      </c>
      <c r="H10" s="68">
        <v>37050</v>
      </c>
      <c r="I10" s="69">
        <f t="shared" si="1"/>
        <v>29195400</v>
      </c>
      <c r="J10" s="69">
        <f t="shared" si="2"/>
        <v>30947124</v>
      </c>
      <c r="K10" s="70">
        <f t="shared" si="3"/>
        <v>64500</v>
      </c>
      <c r="L10" s="71">
        <f t="shared" si="4"/>
        <v>2600400</v>
      </c>
      <c r="M10" s="61" t="s">
        <v>107</v>
      </c>
    </row>
    <row r="11" spans="1:13" x14ac:dyDescent="0.25">
      <c r="A11" s="33">
        <v>10</v>
      </c>
      <c r="B11" s="33">
        <v>804</v>
      </c>
      <c r="C11" s="33">
        <v>8</v>
      </c>
      <c r="D11" s="85" t="s">
        <v>78</v>
      </c>
      <c r="E11" s="86" t="s">
        <v>16</v>
      </c>
      <c r="F11" s="67">
        <v>879</v>
      </c>
      <c r="G11" s="67">
        <f t="shared" si="0"/>
        <v>966.90000000000009</v>
      </c>
      <c r="H11" s="68">
        <v>37050</v>
      </c>
      <c r="I11" s="69">
        <f t="shared" si="1"/>
        <v>32566950</v>
      </c>
      <c r="J11" s="69">
        <f t="shared" si="2"/>
        <v>34520967</v>
      </c>
      <c r="K11" s="70">
        <f t="shared" si="3"/>
        <v>72000</v>
      </c>
      <c r="L11" s="71">
        <f t="shared" si="4"/>
        <v>2900700.0000000005</v>
      </c>
      <c r="M11" s="61" t="s">
        <v>107</v>
      </c>
    </row>
    <row r="12" spans="1:13" x14ac:dyDescent="0.25">
      <c r="A12" s="33">
        <v>11</v>
      </c>
      <c r="B12" s="33">
        <v>901</v>
      </c>
      <c r="C12" s="33">
        <v>9</v>
      </c>
      <c r="D12" s="86" t="s">
        <v>17</v>
      </c>
      <c r="E12" s="86" t="s">
        <v>17</v>
      </c>
      <c r="F12" s="67">
        <v>905</v>
      </c>
      <c r="G12" s="67">
        <f t="shared" si="0"/>
        <v>995.50000000000011</v>
      </c>
      <c r="H12" s="68">
        <v>37200</v>
      </c>
      <c r="I12" s="69">
        <f t="shared" si="1"/>
        <v>33666000</v>
      </c>
      <c r="J12" s="69">
        <f t="shared" si="2"/>
        <v>35685960</v>
      </c>
      <c r="K12" s="70">
        <f t="shared" si="3"/>
        <v>74500</v>
      </c>
      <c r="L12" s="71">
        <f t="shared" si="4"/>
        <v>2986500.0000000005</v>
      </c>
      <c r="M12" s="61" t="s">
        <v>107</v>
      </c>
    </row>
    <row r="13" spans="1:13" x14ac:dyDescent="0.25">
      <c r="A13" s="33">
        <v>12</v>
      </c>
      <c r="B13" s="33">
        <v>902</v>
      </c>
      <c r="C13" s="33">
        <v>9</v>
      </c>
      <c r="D13" s="86" t="s">
        <v>16</v>
      </c>
      <c r="E13" s="86" t="s">
        <v>16</v>
      </c>
      <c r="F13" s="67">
        <v>741</v>
      </c>
      <c r="G13" s="67">
        <f t="shared" si="0"/>
        <v>815.1</v>
      </c>
      <c r="H13" s="68">
        <v>37200</v>
      </c>
      <c r="I13" s="69">
        <f t="shared" si="1"/>
        <v>27565200</v>
      </c>
      <c r="J13" s="69">
        <f t="shared" si="2"/>
        <v>29219112</v>
      </c>
      <c r="K13" s="70">
        <f t="shared" si="3"/>
        <v>61000</v>
      </c>
      <c r="L13" s="71">
        <f t="shared" si="4"/>
        <v>2445300</v>
      </c>
      <c r="M13" s="61" t="s">
        <v>107</v>
      </c>
    </row>
    <row r="14" spans="1:13" x14ac:dyDescent="0.25">
      <c r="A14" s="33">
        <v>13</v>
      </c>
      <c r="B14" s="33">
        <v>904</v>
      </c>
      <c r="C14" s="33">
        <v>9</v>
      </c>
      <c r="D14" s="85" t="s">
        <v>78</v>
      </c>
      <c r="E14" s="86" t="s">
        <v>16</v>
      </c>
      <c r="F14" s="67">
        <v>879</v>
      </c>
      <c r="G14" s="67">
        <f t="shared" si="0"/>
        <v>966.90000000000009</v>
      </c>
      <c r="H14" s="68">
        <v>37200</v>
      </c>
      <c r="I14" s="69">
        <f t="shared" si="1"/>
        <v>32698800</v>
      </c>
      <c r="J14" s="69">
        <f t="shared" si="2"/>
        <v>34660728</v>
      </c>
      <c r="K14" s="70">
        <f t="shared" si="3"/>
        <v>72000</v>
      </c>
      <c r="L14" s="71">
        <f t="shared" si="4"/>
        <v>2900700.0000000005</v>
      </c>
      <c r="M14" s="61" t="s">
        <v>107</v>
      </c>
    </row>
    <row r="15" spans="1:13" x14ac:dyDescent="0.25">
      <c r="A15" s="33">
        <v>14</v>
      </c>
      <c r="B15" s="33">
        <v>1001</v>
      </c>
      <c r="C15" s="33">
        <v>10</v>
      </c>
      <c r="D15" s="86" t="s">
        <v>17</v>
      </c>
      <c r="E15" s="86" t="s">
        <v>17</v>
      </c>
      <c r="F15" s="67">
        <v>909</v>
      </c>
      <c r="G15" s="67">
        <f t="shared" si="0"/>
        <v>999.90000000000009</v>
      </c>
      <c r="H15" s="68">
        <v>37350</v>
      </c>
      <c r="I15" s="69">
        <f t="shared" si="1"/>
        <v>33951150</v>
      </c>
      <c r="J15" s="69">
        <f t="shared" si="2"/>
        <v>35988219</v>
      </c>
      <c r="K15" s="70">
        <f t="shared" si="3"/>
        <v>75000</v>
      </c>
      <c r="L15" s="71">
        <f t="shared" si="4"/>
        <v>2999700.0000000005</v>
      </c>
      <c r="M15" s="61" t="s">
        <v>107</v>
      </c>
    </row>
    <row r="16" spans="1:13" x14ac:dyDescent="0.25">
      <c r="A16" s="33">
        <v>15</v>
      </c>
      <c r="B16" s="33">
        <v>1002</v>
      </c>
      <c r="C16" s="33">
        <v>10</v>
      </c>
      <c r="D16" s="86" t="s">
        <v>16</v>
      </c>
      <c r="E16" s="86" t="s">
        <v>16</v>
      </c>
      <c r="F16" s="67">
        <v>745</v>
      </c>
      <c r="G16" s="67">
        <f t="shared" si="0"/>
        <v>819.50000000000011</v>
      </c>
      <c r="H16" s="68">
        <v>37350</v>
      </c>
      <c r="I16" s="69">
        <f t="shared" si="1"/>
        <v>27825750</v>
      </c>
      <c r="J16" s="69">
        <f t="shared" si="2"/>
        <v>29495295</v>
      </c>
      <c r="K16" s="70">
        <f t="shared" si="3"/>
        <v>61500</v>
      </c>
      <c r="L16" s="71">
        <f t="shared" si="4"/>
        <v>2458500.0000000005</v>
      </c>
      <c r="M16" s="61" t="s">
        <v>107</v>
      </c>
    </row>
    <row r="17" spans="1:13" x14ac:dyDescent="0.25">
      <c r="A17" s="33">
        <v>16</v>
      </c>
      <c r="B17" s="33">
        <v>1004</v>
      </c>
      <c r="C17" s="33">
        <v>10</v>
      </c>
      <c r="D17" s="85" t="s">
        <v>78</v>
      </c>
      <c r="E17" s="86" t="s">
        <v>16</v>
      </c>
      <c r="F17" s="67">
        <v>879</v>
      </c>
      <c r="G17" s="67">
        <f t="shared" si="0"/>
        <v>966.90000000000009</v>
      </c>
      <c r="H17" s="68">
        <v>37350</v>
      </c>
      <c r="I17" s="69">
        <f t="shared" si="1"/>
        <v>32830650</v>
      </c>
      <c r="J17" s="69">
        <f t="shared" si="2"/>
        <v>34800489</v>
      </c>
      <c r="K17" s="70">
        <f t="shared" si="3"/>
        <v>72500</v>
      </c>
      <c r="L17" s="71">
        <f t="shared" si="4"/>
        <v>2900700.0000000005</v>
      </c>
      <c r="M17" s="61" t="s">
        <v>107</v>
      </c>
    </row>
    <row r="18" spans="1:13" x14ac:dyDescent="0.25">
      <c r="A18" s="33">
        <v>17</v>
      </c>
      <c r="B18" s="33">
        <v>1101</v>
      </c>
      <c r="C18" s="33">
        <v>11</v>
      </c>
      <c r="D18" s="86" t="s">
        <v>17</v>
      </c>
      <c r="E18" s="86" t="s">
        <v>17</v>
      </c>
      <c r="F18" s="67">
        <v>909</v>
      </c>
      <c r="G18" s="67">
        <f t="shared" si="0"/>
        <v>999.90000000000009</v>
      </c>
      <c r="H18" s="68">
        <v>37500</v>
      </c>
      <c r="I18" s="69">
        <f t="shared" si="1"/>
        <v>34087500</v>
      </c>
      <c r="J18" s="69">
        <f t="shared" si="2"/>
        <v>36132750</v>
      </c>
      <c r="K18" s="70">
        <f t="shared" si="3"/>
        <v>75500</v>
      </c>
      <c r="L18" s="71">
        <f t="shared" si="4"/>
        <v>2999700.0000000005</v>
      </c>
      <c r="M18" s="61" t="s">
        <v>107</v>
      </c>
    </row>
    <row r="19" spans="1:13" x14ac:dyDescent="0.25">
      <c r="A19" s="33">
        <v>18</v>
      </c>
      <c r="B19" s="33">
        <v>1102</v>
      </c>
      <c r="C19" s="33">
        <v>11</v>
      </c>
      <c r="D19" s="86" t="s">
        <v>16</v>
      </c>
      <c r="E19" s="86" t="s">
        <v>16</v>
      </c>
      <c r="F19" s="67">
        <v>745</v>
      </c>
      <c r="G19" s="67">
        <f t="shared" si="0"/>
        <v>819.50000000000011</v>
      </c>
      <c r="H19" s="68">
        <v>37500</v>
      </c>
      <c r="I19" s="69">
        <f t="shared" si="1"/>
        <v>27937500</v>
      </c>
      <c r="J19" s="69">
        <f t="shared" si="2"/>
        <v>29613750</v>
      </c>
      <c r="K19" s="70">
        <f t="shared" si="3"/>
        <v>61500</v>
      </c>
      <c r="L19" s="71">
        <f t="shared" si="4"/>
        <v>2458500.0000000005</v>
      </c>
      <c r="M19" s="61" t="s">
        <v>107</v>
      </c>
    </row>
    <row r="20" spans="1:13" x14ac:dyDescent="0.25">
      <c r="A20" s="33">
        <v>19</v>
      </c>
      <c r="B20" s="33">
        <v>1104</v>
      </c>
      <c r="C20" s="33">
        <v>11</v>
      </c>
      <c r="D20" s="85" t="s">
        <v>78</v>
      </c>
      <c r="E20" s="86" t="s">
        <v>16</v>
      </c>
      <c r="F20" s="67">
        <v>879</v>
      </c>
      <c r="G20" s="67">
        <f t="shared" si="0"/>
        <v>966.90000000000009</v>
      </c>
      <c r="H20" s="68">
        <v>37500</v>
      </c>
      <c r="I20" s="69">
        <f t="shared" si="1"/>
        <v>32962500</v>
      </c>
      <c r="J20" s="69">
        <f t="shared" si="2"/>
        <v>34940250</v>
      </c>
      <c r="K20" s="70">
        <f t="shared" si="3"/>
        <v>73000</v>
      </c>
      <c r="L20" s="71">
        <f t="shared" si="4"/>
        <v>2900700.0000000005</v>
      </c>
      <c r="M20" s="61" t="s">
        <v>107</v>
      </c>
    </row>
    <row r="21" spans="1:13" x14ac:dyDescent="0.25">
      <c r="A21" s="33">
        <v>20</v>
      </c>
      <c r="B21" s="33">
        <v>1201</v>
      </c>
      <c r="C21" s="33">
        <v>12</v>
      </c>
      <c r="D21" s="86" t="s">
        <v>17</v>
      </c>
      <c r="E21" s="86" t="s">
        <v>17</v>
      </c>
      <c r="F21" s="67">
        <v>909</v>
      </c>
      <c r="G21" s="67">
        <f t="shared" si="0"/>
        <v>999.90000000000009</v>
      </c>
      <c r="H21" s="68">
        <v>37650</v>
      </c>
      <c r="I21" s="69">
        <f t="shared" si="1"/>
        <v>34223850</v>
      </c>
      <c r="J21" s="69">
        <f t="shared" si="2"/>
        <v>36277281</v>
      </c>
      <c r="K21" s="70">
        <f t="shared" si="3"/>
        <v>75500</v>
      </c>
      <c r="L21" s="71">
        <f t="shared" si="4"/>
        <v>2999700.0000000005</v>
      </c>
      <c r="M21" s="61" t="s">
        <v>107</v>
      </c>
    </row>
    <row r="22" spans="1:13" x14ac:dyDescent="0.25">
      <c r="A22" s="33">
        <v>21</v>
      </c>
      <c r="B22" s="33">
        <v>1202</v>
      </c>
      <c r="C22" s="33">
        <v>12</v>
      </c>
      <c r="D22" s="86" t="s">
        <v>16</v>
      </c>
      <c r="E22" s="86" t="s">
        <v>16</v>
      </c>
      <c r="F22" s="67">
        <v>745</v>
      </c>
      <c r="G22" s="67">
        <f t="shared" si="0"/>
        <v>819.50000000000011</v>
      </c>
      <c r="H22" s="68">
        <v>37650</v>
      </c>
      <c r="I22" s="69">
        <f t="shared" si="1"/>
        <v>28049250</v>
      </c>
      <c r="J22" s="69">
        <f t="shared" si="2"/>
        <v>29732205</v>
      </c>
      <c r="K22" s="70">
        <f t="shared" si="3"/>
        <v>62000</v>
      </c>
      <c r="L22" s="71">
        <f t="shared" si="4"/>
        <v>2458500.0000000005</v>
      </c>
      <c r="M22" s="61" t="s">
        <v>107</v>
      </c>
    </row>
    <row r="23" spans="1:13" x14ac:dyDescent="0.25">
      <c r="A23" s="33">
        <v>22</v>
      </c>
      <c r="B23" s="33">
        <v>1204</v>
      </c>
      <c r="C23" s="33">
        <v>12</v>
      </c>
      <c r="D23" s="85" t="s">
        <v>78</v>
      </c>
      <c r="E23" s="86" t="s">
        <v>16</v>
      </c>
      <c r="F23" s="67">
        <v>879</v>
      </c>
      <c r="G23" s="67">
        <f t="shared" si="0"/>
        <v>966.90000000000009</v>
      </c>
      <c r="H23" s="68">
        <v>37650</v>
      </c>
      <c r="I23" s="69">
        <f t="shared" si="1"/>
        <v>33094350</v>
      </c>
      <c r="J23" s="69">
        <f t="shared" si="2"/>
        <v>35080011</v>
      </c>
      <c r="K23" s="70">
        <f t="shared" si="3"/>
        <v>73000</v>
      </c>
      <c r="L23" s="71">
        <f t="shared" si="4"/>
        <v>2900700.0000000005</v>
      </c>
      <c r="M23" s="61" t="s">
        <v>107</v>
      </c>
    </row>
    <row r="24" spans="1:13" x14ac:dyDescent="0.25">
      <c r="A24" s="55" t="s">
        <v>4</v>
      </c>
      <c r="B24" s="56"/>
      <c r="C24" s="56"/>
      <c r="D24" s="56"/>
      <c r="E24" s="57"/>
      <c r="F24" s="74">
        <f>SUM(F2:F23)</f>
        <v>18185</v>
      </c>
      <c r="G24" s="74">
        <f>SUM(G2:G23)</f>
        <v>20003.500000000004</v>
      </c>
      <c r="H24" s="75"/>
      <c r="I24" s="76">
        <f>SUM(I2:I23)</f>
        <v>674901600</v>
      </c>
      <c r="J24" s="76">
        <f>SUM(J2:J23)</f>
        <v>715395696</v>
      </c>
      <c r="K24" s="77"/>
      <c r="L24" s="76">
        <f>SUM(L2:L23)</f>
        <v>60010500</v>
      </c>
    </row>
  </sheetData>
  <mergeCells count="1">
    <mergeCell ref="A24:E2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7D2D2-BFD2-44C0-8C90-9371BCDCF732}">
  <dimension ref="A1:N26"/>
  <sheetViews>
    <sheetView topLeftCell="A12" zoomScale="175" zoomScaleNormal="175" workbookViewId="0">
      <selection activeCell="F26" sqref="F26:G26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28515625" style="84" customWidth="1"/>
    <col min="6" max="6" width="6.7109375" style="78" customWidth="1"/>
    <col min="7" max="7" width="6" style="78" customWidth="1"/>
    <col min="8" max="8" width="6.140625" style="78" customWidth="1"/>
    <col min="9" max="9" width="11.28515625" style="78" customWidth="1"/>
    <col min="10" max="10" width="11.42578125" style="78" customWidth="1"/>
    <col min="11" max="11" width="6.7109375" style="78" customWidth="1"/>
    <col min="12" max="12" width="10" style="78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797</v>
      </c>
      <c r="G2" s="67">
        <f>F2*1.1</f>
        <v>876.7</v>
      </c>
      <c r="H2" s="68">
        <v>36000</v>
      </c>
      <c r="I2" s="69">
        <v>0</v>
      </c>
      <c r="J2" s="69">
        <f>I2*1.06</f>
        <v>0</v>
      </c>
      <c r="K2" s="70">
        <f t="shared" ref="K2:K25" si="0">MROUND((J2*0.025/12),500)</f>
        <v>0</v>
      </c>
      <c r="L2" s="71">
        <f>G2*3000</f>
        <v>2630100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964</v>
      </c>
      <c r="G3" s="67">
        <f t="shared" ref="G3:G25" si="1">F3*1.1</f>
        <v>1060.4000000000001</v>
      </c>
      <c r="H3" s="68">
        <f>H2</f>
        <v>36000</v>
      </c>
      <c r="I3" s="69">
        <v>0</v>
      </c>
      <c r="J3" s="69">
        <f t="shared" ref="J3:J25" si="2">I3*1.06</f>
        <v>0</v>
      </c>
      <c r="K3" s="70">
        <f t="shared" si="0"/>
        <v>0</v>
      </c>
      <c r="L3" s="71">
        <f t="shared" ref="L3:L25" si="3">G3*3000</f>
        <v>3181200.0000000005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0"/>
        <v>0</v>
      </c>
      <c r="L4" s="71">
        <f t="shared" si="3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797</v>
      </c>
      <c r="G5" s="67">
        <f t="shared" si="1"/>
        <v>876.7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0"/>
        <v>0</v>
      </c>
      <c r="L5" s="71">
        <f t="shared" si="3"/>
        <v>2630100</v>
      </c>
      <c r="M5" s="61" t="s">
        <v>108</v>
      </c>
    </row>
    <row r="6" spans="1:14" x14ac:dyDescent="0.25">
      <c r="A6" s="33">
        <v>5</v>
      </c>
      <c r="B6" s="33">
        <v>203</v>
      </c>
      <c r="C6" s="33">
        <v>2</v>
      </c>
      <c r="D6" s="86" t="s">
        <v>17</v>
      </c>
      <c r="E6" s="86" t="s">
        <v>17</v>
      </c>
      <c r="F6" s="67">
        <v>964</v>
      </c>
      <c r="G6" s="67">
        <f t="shared" si="1"/>
        <v>1060.4000000000001</v>
      </c>
      <c r="H6" s="68" t="e">
        <f>#REF!</f>
        <v>#REF!</v>
      </c>
      <c r="I6" s="69">
        <v>0</v>
      </c>
      <c r="J6" s="69">
        <f t="shared" si="2"/>
        <v>0</v>
      </c>
      <c r="K6" s="70">
        <f t="shared" si="0"/>
        <v>0</v>
      </c>
      <c r="L6" s="71">
        <f t="shared" si="3"/>
        <v>3181200.0000000005</v>
      </c>
      <c r="M6" s="61" t="s">
        <v>108</v>
      </c>
    </row>
    <row r="7" spans="1:14" x14ac:dyDescent="0.25">
      <c r="A7" s="33">
        <v>6</v>
      </c>
      <c r="B7" s="33">
        <v>204</v>
      </c>
      <c r="C7" s="33">
        <v>2</v>
      </c>
      <c r="D7" s="85" t="s">
        <v>78</v>
      </c>
      <c r="E7" s="86" t="s">
        <v>16</v>
      </c>
      <c r="F7" s="67">
        <v>798</v>
      </c>
      <c r="G7" s="67">
        <f t="shared" si="1"/>
        <v>877.80000000000007</v>
      </c>
      <c r="H7" s="68" t="e">
        <f>H6</f>
        <v>#REF!</v>
      </c>
      <c r="I7" s="69">
        <v>0</v>
      </c>
      <c r="J7" s="69">
        <f t="shared" si="2"/>
        <v>0</v>
      </c>
      <c r="K7" s="70">
        <f t="shared" si="0"/>
        <v>0</v>
      </c>
      <c r="L7" s="71">
        <f t="shared" si="3"/>
        <v>2633400</v>
      </c>
      <c r="M7" s="61" t="s">
        <v>108</v>
      </c>
    </row>
    <row r="8" spans="1:14" x14ac:dyDescent="0.25">
      <c r="A8" s="33">
        <v>7</v>
      </c>
      <c r="B8" s="33">
        <v>301</v>
      </c>
      <c r="C8" s="33">
        <v>3</v>
      </c>
      <c r="D8" s="85" t="s">
        <v>78</v>
      </c>
      <c r="E8" s="86" t="s">
        <v>16</v>
      </c>
      <c r="F8" s="67">
        <v>797</v>
      </c>
      <c r="G8" s="67">
        <f t="shared" si="1"/>
        <v>876.7</v>
      </c>
      <c r="H8" s="68" t="e">
        <f>H7+150</f>
        <v>#REF!</v>
      </c>
      <c r="I8" s="69">
        <v>0</v>
      </c>
      <c r="J8" s="69">
        <f t="shared" si="2"/>
        <v>0</v>
      </c>
      <c r="K8" s="70">
        <f t="shared" si="0"/>
        <v>0</v>
      </c>
      <c r="L8" s="71">
        <f t="shared" si="3"/>
        <v>2630100</v>
      </c>
      <c r="M8" s="61" t="s">
        <v>108</v>
      </c>
    </row>
    <row r="9" spans="1:14" x14ac:dyDescent="0.25">
      <c r="A9" s="33">
        <v>8</v>
      </c>
      <c r="B9" s="33">
        <v>303</v>
      </c>
      <c r="C9" s="33">
        <v>3</v>
      </c>
      <c r="D9" s="86" t="s">
        <v>17</v>
      </c>
      <c r="E9" s="86" t="s">
        <v>17</v>
      </c>
      <c r="F9" s="67">
        <v>964</v>
      </c>
      <c r="G9" s="67">
        <f t="shared" si="1"/>
        <v>1060.4000000000001</v>
      </c>
      <c r="H9" s="68" t="e">
        <f>#REF!</f>
        <v>#REF!</v>
      </c>
      <c r="I9" s="69">
        <v>0</v>
      </c>
      <c r="J9" s="69">
        <f t="shared" si="2"/>
        <v>0</v>
      </c>
      <c r="K9" s="70">
        <f t="shared" si="0"/>
        <v>0</v>
      </c>
      <c r="L9" s="71">
        <f t="shared" si="3"/>
        <v>3181200.0000000005</v>
      </c>
      <c r="M9" s="61" t="s">
        <v>108</v>
      </c>
    </row>
    <row r="10" spans="1:14" x14ac:dyDescent="0.25">
      <c r="A10" s="33">
        <v>9</v>
      </c>
      <c r="B10" s="33">
        <v>304</v>
      </c>
      <c r="C10" s="33">
        <v>3</v>
      </c>
      <c r="D10" s="85" t="s">
        <v>78</v>
      </c>
      <c r="E10" s="86" t="s">
        <v>16</v>
      </c>
      <c r="F10" s="67">
        <v>798</v>
      </c>
      <c r="G10" s="67">
        <f t="shared" si="1"/>
        <v>877.80000000000007</v>
      </c>
      <c r="H10" s="68" t="e">
        <f>H9</f>
        <v>#REF!</v>
      </c>
      <c r="I10" s="69">
        <v>0</v>
      </c>
      <c r="J10" s="69">
        <f t="shared" si="2"/>
        <v>0</v>
      </c>
      <c r="K10" s="70">
        <f t="shared" si="0"/>
        <v>0</v>
      </c>
      <c r="L10" s="71">
        <f t="shared" si="3"/>
        <v>2633400</v>
      </c>
      <c r="M10" s="61" t="s">
        <v>108</v>
      </c>
    </row>
    <row r="11" spans="1:14" x14ac:dyDescent="0.25">
      <c r="A11" s="33">
        <v>10</v>
      </c>
      <c r="B11" s="33">
        <v>401</v>
      </c>
      <c r="C11" s="33">
        <v>4</v>
      </c>
      <c r="D11" s="85" t="s">
        <v>78</v>
      </c>
      <c r="E11" s="86" t="s">
        <v>16</v>
      </c>
      <c r="F11" s="67">
        <v>797</v>
      </c>
      <c r="G11" s="67">
        <f t="shared" si="1"/>
        <v>876.7</v>
      </c>
      <c r="H11" s="68" t="e">
        <f>H10+150</f>
        <v>#REF!</v>
      </c>
      <c r="I11" s="69">
        <v>0</v>
      </c>
      <c r="J11" s="69">
        <f t="shared" si="2"/>
        <v>0</v>
      </c>
      <c r="K11" s="70">
        <f t="shared" si="0"/>
        <v>0</v>
      </c>
      <c r="L11" s="71">
        <f t="shared" si="3"/>
        <v>2630100</v>
      </c>
      <c r="M11" s="61" t="s">
        <v>108</v>
      </c>
    </row>
    <row r="12" spans="1:14" x14ac:dyDescent="0.25">
      <c r="A12" s="33">
        <v>11</v>
      </c>
      <c r="B12" s="33">
        <v>403</v>
      </c>
      <c r="C12" s="33">
        <v>4</v>
      </c>
      <c r="D12" s="86" t="s">
        <v>17</v>
      </c>
      <c r="E12" s="86" t="s">
        <v>17</v>
      </c>
      <c r="F12" s="67">
        <v>964</v>
      </c>
      <c r="G12" s="67">
        <f t="shared" si="1"/>
        <v>1060.4000000000001</v>
      </c>
      <c r="H12" s="68" t="e">
        <f>#REF!</f>
        <v>#REF!</v>
      </c>
      <c r="I12" s="69">
        <v>0</v>
      </c>
      <c r="J12" s="69">
        <f t="shared" si="2"/>
        <v>0</v>
      </c>
      <c r="K12" s="70">
        <f t="shared" si="0"/>
        <v>0</v>
      </c>
      <c r="L12" s="71">
        <f t="shared" si="3"/>
        <v>3181200.0000000005</v>
      </c>
      <c r="M12" s="61" t="s">
        <v>108</v>
      </c>
    </row>
    <row r="13" spans="1:14" x14ac:dyDescent="0.25">
      <c r="A13" s="33">
        <v>12</v>
      </c>
      <c r="B13" s="33">
        <v>404</v>
      </c>
      <c r="C13" s="33">
        <v>4</v>
      </c>
      <c r="D13" s="85" t="s">
        <v>78</v>
      </c>
      <c r="E13" s="86" t="s">
        <v>16</v>
      </c>
      <c r="F13" s="67">
        <v>798</v>
      </c>
      <c r="G13" s="67">
        <f t="shared" si="1"/>
        <v>877.80000000000007</v>
      </c>
      <c r="H13" s="68" t="e">
        <f>H12</f>
        <v>#REF!</v>
      </c>
      <c r="I13" s="69">
        <v>0</v>
      </c>
      <c r="J13" s="69">
        <f t="shared" si="2"/>
        <v>0</v>
      </c>
      <c r="K13" s="70">
        <f t="shared" si="0"/>
        <v>0</v>
      </c>
      <c r="L13" s="71">
        <f t="shared" si="3"/>
        <v>2633400</v>
      </c>
      <c r="M13" s="61" t="s">
        <v>108</v>
      </c>
    </row>
    <row r="14" spans="1:14" x14ac:dyDescent="0.25">
      <c r="A14" s="33">
        <v>13</v>
      </c>
      <c r="B14" s="33">
        <v>501</v>
      </c>
      <c r="C14" s="33">
        <v>5</v>
      </c>
      <c r="D14" s="85" t="s">
        <v>78</v>
      </c>
      <c r="E14" s="86" t="s">
        <v>16</v>
      </c>
      <c r="F14" s="67">
        <v>797</v>
      </c>
      <c r="G14" s="67">
        <f t="shared" si="1"/>
        <v>876.7</v>
      </c>
      <c r="H14" s="68" t="e">
        <f>H13+150</f>
        <v>#REF!</v>
      </c>
      <c r="I14" s="69">
        <v>0</v>
      </c>
      <c r="J14" s="69">
        <f t="shared" si="2"/>
        <v>0</v>
      </c>
      <c r="K14" s="70">
        <f t="shared" si="0"/>
        <v>0</v>
      </c>
      <c r="L14" s="71">
        <f t="shared" si="3"/>
        <v>2630100</v>
      </c>
      <c r="M14" s="61" t="s">
        <v>108</v>
      </c>
    </row>
    <row r="15" spans="1:14" x14ac:dyDescent="0.25">
      <c r="A15" s="33">
        <v>14</v>
      </c>
      <c r="B15" s="33">
        <v>503</v>
      </c>
      <c r="C15" s="33">
        <v>5</v>
      </c>
      <c r="D15" s="86" t="s">
        <v>17</v>
      </c>
      <c r="E15" s="86" t="s">
        <v>17</v>
      </c>
      <c r="F15" s="67">
        <v>964</v>
      </c>
      <c r="G15" s="67">
        <f t="shared" si="1"/>
        <v>1060.4000000000001</v>
      </c>
      <c r="H15" s="68" t="e">
        <f>#REF!</f>
        <v>#REF!</v>
      </c>
      <c r="I15" s="69">
        <v>0</v>
      </c>
      <c r="J15" s="69">
        <f t="shared" si="2"/>
        <v>0</v>
      </c>
      <c r="K15" s="70">
        <f t="shared" si="0"/>
        <v>0</v>
      </c>
      <c r="L15" s="71">
        <f t="shared" si="3"/>
        <v>3181200.0000000005</v>
      </c>
      <c r="M15" s="61" t="s">
        <v>108</v>
      </c>
    </row>
    <row r="16" spans="1:14" x14ac:dyDescent="0.25">
      <c r="A16" s="33">
        <v>15</v>
      </c>
      <c r="B16" s="33">
        <v>504</v>
      </c>
      <c r="C16" s="33">
        <v>5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 t="e">
        <f>H15</f>
        <v>#REF!</v>
      </c>
      <c r="I16" s="69">
        <v>0</v>
      </c>
      <c r="J16" s="69">
        <f t="shared" si="2"/>
        <v>0</v>
      </c>
      <c r="K16" s="70">
        <f t="shared" si="0"/>
        <v>0</v>
      </c>
      <c r="L16" s="71">
        <f t="shared" si="3"/>
        <v>2633400</v>
      </c>
      <c r="M16" s="61" t="s">
        <v>108</v>
      </c>
    </row>
    <row r="17" spans="1:13" x14ac:dyDescent="0.25">
      <c r="A17" s="33">
        <v>16</v>
      </c>
      <c r="B17" s="33">
        <v>602</v>
      </c>
      <c r="C17" s="33">
        <v>6</v>
      </c>
      <c r="D17" s="87" t="s">
        <v>16</v>
      </c>
      <c r="E17" s="86" t="s">
        <v>16</v>
      </c>
      <c r="F17" s="67">
        <v>741</v>
      </c>
      <c r="G17" s="67">
        <f t="shared" si="1"/>
        <v>815.1</v>
      </c>
      <c r="H17" s="68" t="e">
        <f>#REF!</f>
        <v>#REF!</v>
      </c>
      <c r="I17" s="69">
        <v>0</v>
      </c>
      <c r="J17" s="69">
        <f t="shared" si="2"/>
        <v>0</v>
      </c>
      <c r="K17" s="70">
        <f t="shared" si="0"/>
        <v>0</v>
      </c>
      <c r="L17" s="71">
        <f t="shared" si="3"/>
        <v>2445300</v>
      </c>
      <c r="M17" s="61" t="s">
        <v>108</v>
      </c>
    </row>
    <row r="18" spans="1:13" x14ac:dyDescent="0.25">
      <c r="A18" s="33">
        <v>17</v>
      </c>
      <c r="B18" s="33">
        <v>603</v>
      </c>
      <c r="C18" s="33">
        <v>6</v>
      </c>
      <c r="D18" s="87" t="s">
        <v>17</v>
      </c>
      <c r="E18" s="86" t="s">
        <v>17</v>
      </c>
      <c r="F18" s="67">
        <v>964</v>
      </c>
      <c r="G18" s="67">
        <f t="shared" si="1"/>
        <v>1060.4000000000001</v>
      </c>
      <c r="H18" s="68" t="e">
        <f>H17</f>
        <v>#REF!</v>
      </c>
      <c r="I18" s="69">
        <v>0</v>
      </c>
      <c r="J18" s="69">
        <f t="shared" si="2"/>
        <v>0</v>
      </c>
      <c r="K18" s="70">
        <f t="shared" si="0"/>
        <v>0</v>
      </c>
      <c r="L18" s="71">
        <f t="shared" si="3"/>
        <v>3181200.0000000005</v>
      </c>
      <c r="M18" s="61" t="s">
        <v>108</v>
      </c>
    </row>
    <row r="19" spans="1:13" x14ac:dyDescent="0.25">
      <c r="A19" s="33">
        <v>18</v>
      </c>
      <c r="B19" s="33">
        <v>604</v>
      </c>
      <c r="C19" s="33">
        <v>6</v>
      </c>
      <c r="D19" s="88" t="s">
        <v>78</v>
      </c>
      <c r="E19" s="86" t="s">
        <v>16</v>
      </c>
      <c r="F19" s="67">
        <v>798</v>
      </c>
      <c r="G19" s="67">
        <f t="shared" si="1"/>
        <v>877.80000000000007</v>
      </c>
      <c r="H19" s="68" t="e">
        <f>H18</f>
        <v>#REF!</v>
      </c>
      <c r="I19" s="69">
        <v>0</v>
      </c>
      <c r="J19" s="69">
        <f t="shared" si="2"/>
        <v>0</v>
      </c>
      <c r="K19" s="70">
        <f t="shared" si="0"/>
        <v>0</v>
      </c>
      <c r="L19" s="71">
        <f t="shared" si="3"/>
        <v>2633400</v>
      </c>
      <c r="M19" s="61" t="s">
        <v>108</v>
      </c>
    </row>
    <row r="20" spans="1:13" x14ac:dyDescent="0.25">
      <c r="A20" s="33">
        <v>19</v>
      </c>
      <c r="B20" s="33">
        <v>703</v>
      </c>
      <c r="C20" s="33">
        <v>7</v>
      </c>
      <c r="D20" s="87" t="s">
        <v>17</v>
      </c>
      <c r="E20" s="86" t="s">
        <v>17</v>
      </c>
      <c r="F20" s="67">
        <v>964</v>
      </c>
      <c r="G20" s="67">
        <f t="shared" si="1"/>
        <v>1060.4000000000001</v>
      </c>
      <c r="H20" s="68" t="e">
        <f>#REF!</f>
        <v>#REF!</v>
      </c>
      <c r="I20" s="69">
        <v>0</v>
      </c>
      <c r="J20" s="69">
        <f t="shared" si="2"/>
        <v>0</v>
      </c>
      <c r="K20" s="70">
        <f t="shared" si="0"/>
        <v>0</v>
      </c>
      <c r="L20" s="71">
        <f t="shared" si="3"/>
        <v>3181200.0000000005</v>
      </c>
      <c r="M20" s="61" t="s">
        <v>108</v>
      </c>
    </row>
    <row r="21" spans="1:13" x14ac:dyDescent="0.25">
      <c r="A21" s="33">
        <v>20</v>
      </c>
      <c r="B21" s="33">
        <v>803</v>
      </c>
      <c r="C21" s="33">
        <v>8</v>
      </c>
      <c r="D21" s="86" t="s">
        <v>17</v>
      </c>
      <c r="E21" s="86" t="s">
        <v>17</v>
      </c>
      <c r="F21" s="67">
        <v>964</v>
      </c>
      <c r="G21" s="67">
        <f t="shared" si="1"/>
        <v>1060.4000000000001</v>
      </c>
      <c r="H21" s="68" t="e">
        <f>#REF!</f>
        <v>#REF!</v>
      </c>
      <c r="I21" s="69">
        <v>0</v>
      </c>
      <c r="J21" s="69">
        <f t="shared" si="2"/>
        <v>0</v>
      </c>
      <c r="K21" s="70">
        <f t="shared" si="0"/>
        <v>0</v>
      </c>
      <c r="L21" s="71">
        <f t="shared" si="3"/>
        <v>3181200.0000000005</v>
      </c>
      <c r="M21" s="61" t="s">
        <v>108</v>
      </c>
    </row>
    <row r="22" spans="1:13" x14ac:dyDescent="0.25">
      <c r="A22" s="33">
        <v>21</v>
      </c>
      <c r="B22" s="33">
        <v>903</v>
      </c>
      <c r="C22" s="33">
        <v>9</v>
      </c>
      <c r="D22" s="86" t="s">
        <v>17</v>
      </c>
      <c r="E22" s="86" t="s">
        <v>17</v>
      </c>
      <c r="F22" s="67">
        <v>964</v>
      </c>
      <c r="G22" s="67">
        <f t="shared" si="1"/>
        <v>1060.4000000000001</v>
      </c>
      <c r="H22" s="68" t="e">
        <f>#REF!</f>
        <v>#REF!</v>
      </c>
      <c r="I22" s="69">
        <v>0</v>
      </c>
      <c r="J22" s="69">
        <f t="shared" si="2"/>
        <v>0</v>
      </c>
      <c r="K22" s="70">
        <f t="shared" si="0"/>
        <v>0</v>
      </c>
      <c r="L22" s="71">
        <f t="shared" si="3"/>
        <v>3181200.0000000005</v>
      </c>
      <c r="M22" s="61" t="s">
        <v>108</v>
      </c>
    </row>
    <row r="23" spans="1:13" x14ac:dyDescent="0.25">
      <c r="A23" s="33">
        <v>22</v>
      </c>
      <c r="B23" s="33">
        <v>1003</v>
      </c>
      <c r="C23" s="33">
        <v>10</v>
      </c>
      <c r="D23" s="86" t="s">
        <v>17</v>
      </c>
      <c r="E23" s="86" t="s">
        <v>17</v>
      </c>
      <c r="F23" s="67">
        <v>964</v>
      </c>
      <c r="G23" s="67">
        <f t="shared" si="1"/>
        <v>1060.4000000000001</v>
      </c>
      <c r="H23" s="68" t="e">
        <f>#REF!</f>
        <v>#REF!</v>
      </c>
      <c r="I23" s="69">
        <v>0</v>
      </c>
      <c r="J23" s="69">
        <f t="shared" si="2"/>
        <v>0</v>
      </c>
      <c r="K23" s="70">
        <f t="shared" si="0"/>
        <v>0</v>
      </c>
      <c r="L23" s="71">
        <f t="shared" si="3"/>
        <v>3181200.0000000005</v>
      </c>
      <c r="M23" s="61" t="s">
        <v>108</v>
      </c>
    </row>
    <row r="24" spans="1:13" x14ac:dyDescent="0.25">
      <c r="A24" s="33">
        <v>23</v>
      </c>
      <c r="B24" s="33">
        <v>1103</v>
      </c>
      <c r="C24" s="33">
        <v>11</v>
      </c>
      <c r="D24" s="86" t="s">
        <v>17</v>
      </c>
      <c r="E24" s="86" t="s">
        <v>17</v>
      </c>
      <c r="F24" s="67">
        <v>964</v>
      </c>
      <c r="G24" s="67">
        <f t="shared" si="1"/>
        <v>1060.4000000000001</v>
      </c>
      <c r="H24" s="68" t="e">
        <f>#REF!</f>
        <v>#REF!</v>
      </c>
      <c r="I24" s="69">
        <v>0</v>
      </c>
      <c r="J24" s="69">
        <f t="shared" si="2"/>
        <v>0</v>
      </c>
      <c r="K24" s="70">
        <f t="shared" si="0"/>
        <v>0</v>
      </c>
      <c r="L24" s="71">
        <f t="shared" si="3"/>
        <v>3181200.0000000005</v>
      </c>
      <c r="M24" s="61" t="s">
        <v>108</v>
      </c>
    </row>
    <row r="25" spans="1:13" x14ac:dyDescent="0.25">
      <c r="A25" s="33">
        <v>24</v>
      </c>
      <c r="B25" s="33">
        <v>1203</v>
      </c>
      <c r="C25" s="33">
        <v>12</v>
      </c>
      <c r="D25" s="86" t="s">
        <v>17</v>
      </c>
      <c r="E25" s="86" t="s">
        <v>17</v>
      </c>
      <c r="F25" s="67">
        <v>964</v>
      </c>
      <c r="G25" s="67">
        <f t="shared" si="1"/>
        <v>1060.4000000000001</v>
      </c>
      <c r="H25" s="68" t="e">
        <f>#REF!</f>
        <v>#REF!</v>
      </c>
      <c r="I25" s="69">
        <v>0</v>
      </c>
      <c r="J25" s="69">
        <f t="shared" si="2"/>
        <v>0</v>
      </c>
      <c r="K25" s="70">
        <f t="shared" si="0"/>
        <v>0</v>
      </c>
      <c r="L25" s="71">
        <f t="shared" si="3"/>
        <v>3181200.0000000005</v>
      </c>
      <c r="M25" s="61" t="s">
        <v>108</v>
      </c>
    </row>
    <row r="26" spans="1:13" x14ac:dyDescent="0.25">
      <c r="A26" s="55" t="s">
        <v>4</v>
      </c>
      <c r="B26" s="56"/>
      <c r="C26" s="56"/>
      <c r="D26" s="56"/>
      <c r="E26" s="57"/>
      <c r="F26" s="74">
        <f>SUM(F2:F25)</f>
        <v>21082</v>
      </c>
      <c r="G26" s="74">
        <f>SUM(G2:G25)</f>
        <v>23190.200000000008</v>
      </c>
      <c r="H26" s="75"/>
      <c r="I26" s="76">
        <f>SUM(I2:I25)</f>
        <v>0</v>
      </c>
      <c r="J26" s="76">
        <f>SUM(J2:J25)</f>
        <v>0</v>
      </c>
      <c r="K26" s="77"/>
      <c r="L26" s="76">
        <f>SUM(L2:L25)</f>
        <v>69570600</v>
      </c>
    </row>
  </sheetData>
  <mergeCells count="1">
    <mergeCell ref="A26:E2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34E8F-44EE-4DBA-82EF-7F0136E177A5}">
  <dimension ref="A1:N49"/>
  <sheetViews>
    <sheetView topLeftCell="A33" zoomScale="175" zoomScaleNormal="175" workbookViewId="0">
      <selection activeCell="H6" sqref="H6:H48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6" width="6.7109375" style="78" customWidth="1"/>
    <col min="7" max="7" width="6" style="78" customWidth="1"/>
    <col min="8" max="8" width="6.140625" style="78" customWidth="1"/>
    <col min="9" max="10" width="11.140625" style="78" customWidth="1"/>
    <col min="11" max="11" width="7.140625" style="78" customWidth="1"/>
    <col min="12" max="12" width="10.28515625" style="78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0" t="s">
        <v>78</v>
      </c>
      <c r="E2" s="81" t="s">
        <v>16</v>
      </c>
      <c r="F2" s="67">
        <v>797</v>
      </c>
      <c r="G2" s="67">
        <f>F2*1.1</f>
        <v>876.7</v>
      </c>
      <c r="H2" s="68">
        <v>36000</v>
      </c>
      <c r="I2" s="69">
        <v>0</v>
      </c>
      <c r="J2" s="69">
        <f>I2*1.1</f>
        <v>0</v>
      </c>
      <c r="K2" s="70">
        <f t="shared" ref="K2:K48" si="0">MROUND((J2*0.025/12),500)</f>
        <v>0</v>
      </c>
      <c r="L2" s="71">
        <f>G2*3000</f>
        <v>2630100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1" t="s">
        <v>17</v>
      </c>
      <c r="E3" s="81" t="s">
        <v>17</v>
      </c>
      <c r="F3" s="67">
        <v>911</v>
      </c>
      <c r="G3" s="67">
        <f t="shared" ref="G3:G48" si="1">F3*1.1</f>
        <v>1002.1000000000001</v>
      </c>
      <c r="H3" s="68">
        <f>H2</f>
        <v>36000</v>
      </c>
      <c r="I3" s="69">
        <v>0</v>
      </c>
      <c r="J3" s="69">
        <f t="shared" ref="J3:J48" si="2">I3*1.1</f>
        <v>0</v>
      </c>
      <c r="K3" s="70">
        <f t="shared" ref="K3:K48" si="3">MROUND((J3*0.025/12),500)</f>
        <v>0</v>
      </c>
      <c r="L3" s="71">
        <f t="shared" ref="L3:L48" si="4">G3*3000</f>
        <v>3006300.0000000005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0" t="s">
        <v>78</v>
      </c>
      <c r="E4" s="81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3"/>
        <v>0</v>
      </c>
      <c r="L4" s="71">
        <f t="shared" si="4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0" t="s">
        <v>78</v>
      </c>
      <c r="E5" s="81" t="s">
        <v>16</v>
      </c>
      <c r="F5" s="67">
        <v>797</v>
      </c>
      <c r="G5" s="67">
        <f t="shared" si="1"/>
        <v>876.7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3"/>
        <v>0</v>
      </c>
      <c r="L5" s="71">
        <f t="shared" si="4"/>
        <v>2630100</v>
      </c>
      <c r="M5" s="61" t="s">
        <v>108</v>
      </c>
    </row>
    <row r="6" spans="1:14" x14ac:dyDescent="0.25">
      <c r="A6" s="33">
        <v>5</v>
      </c>
      <c r="B6" s="33">
        <v>202</v>
      </c>
      <c r="C6" s="33">
        <v>2</v>
      </c>
      <c r="D6" s="81" t="s">
        <v>16</v>
      </c>
      <c r="E6" s="81" t="s">
        <v>16</v>
      </c>
      <c r="F6" s="67">
        <v>770</v>
      </c>
      <c r="G6" s="67">
        <f t="shared" si="1"/>
        <v>847.00000000000011</v>
      </c>
      <c r="H6" s="68">
        <f>H5</f>
        <v>36150</v>
      </c>
      <c r="I6" s="69">
        <f t="shared" ref="I3:I48" si="5">F6*H6</f>
        <v>27835500</v>
      </c>
      <c r="J6" s="69">
        <f t="shared" si="2"/>
        <v>30619050.000000004</v>
      </c>
      <c r="K6" s="70">
        <f t="shared" si="3"/>
        <v>64000</v>
      </c>
      <c r="L6" s="71">
        <f t="shared" si="4"/>
        <v>2541000.0000000005</v>
      </c>
      <c r="M6" s="61" t="s">
        <v>107</v>
      </c>
    </row>
    <row r="7" spans="1:14" x14ac:dyDescent="0.25">
      <c r="A7" s="33">
        <v>6</v>
      </c>
      <c r="B7" s="33">
        <v>203</v>
      </c>
      <c r="C7" s="33">
        <v>2</v>
      </c>
      <c r="D7" s="81" t="s">
        <v>17</v>
      </c>
      <c r="E7" s="81" t="s">
        <v>17</v>
      </c>
      <c r="F7" s="67">
        <v>911</v>
      </c>
      <c r="G7" s="67">
        <f t="shared" si="1"/>
        <v>1002.1000000000001</v>
      </c>
      <c r="H7" s="68">
        <f>H6</f>
        <v>36150</v>
      </c>
      <c r="I7" s="69">
        <v>0</v>
      </c>
      <c r="J7" s="69">
        <f t="shared" si="2"/>
        <v>0</v>
      </c>
      <c r="K7" s="70">
        <f t="shared" si="3"/>
        <v>0</v>
      </c>
      <c r="L7" s="71">
        <f t="shared" si="4"/>
        <v>3006300.0000000005</v>
      </c>
      <c r="M7" s="61" t="s">
        <v>108</v>
      </c>
    </row>
    <row r="8" spans="1:14" x14ac:dyDescent="0.25">
      <c r="A8" s="33">
        <v>7</v>
      </c>
      <c r="B8" s="33">
        <v>204</v>
      </c>
      <c r="C8" s="33">
        <v>2</v>
      </c>
      <c r="D8" s="80" t="s">
        <v>78</v>
      </c>
      <c r="E8" s="81" t="s">
        <v>16</v>
      </c>
      <c r="F8" s="67">
        <v>798</v>
      </c>
      <c r="G8" s="67">
        <f t="shared" si="1"/>
        <v>877.80000000000007</v>
      </c>
      <c r="H8" s="68">
        <f>H7</f>
        <v>36150</v>
      </c>
      <c r="I8" s="69">
        <v>0</v>
      </c>
      <c r="J8" s="69">
        <f t="shared" si="2"/>
        <v>0</v>
      </c>
      <c r="K8" s="70">
        <f t="shared" si="3"/>
        <v>0</v>
      </c>
      <c r="L8" s="71">
        <f t="shared" si="4"/>
        <v>2633400</v>
      </c>
      <c r="M8" s="61" t="s">
        <v>108</v>
      </c>
    </row>
    <row r="9" spans="1:14" x14ac:dyDescent="0.25">
      <c r="A9" s="33">
        <v>8</v>
      </c>
      <c r="B9" s="33">
        <v>301</v>
      </c>
      <c r="C9" s="33">
        <v>3</v>
      </c>
      <c r="D9" s="80" t="s">
        <v>78</v>
      </c>
      <c r="E9" s="81" t="s">
        <v>16</v>
      </c>
      <c r="F9" s="67">
        <v>797</v>
      </c>
      <c r="G9" s="67">
        <f t="shared" si="1"/>
        <v>876.7</v>
      </c>
      <c r="H9" s="68">
        <f>H8+150</f>
        <v>36300</v>
      </c>
      <c r="I9" s="69">
        <v>0</v>
      </c>
      <c r="J9" s="69">
        <f t="shared" si="2"/>
        <v>0</v>
      </c>
      <c r="K9" s="70">
        <f t="shared" si="3"/>
        <v>0</v>
      </c>
      <c r="L9" s="71">
        <f t="shared" si="4"/>
        <v>2630100</v>
      </c>
      <c r="M9" s="61" t="s">
        <v>108</v>
      </c>
    </row>
    <row r="10" spans="1:14" x14ac:dyDescent="0.25">
      <c r="A10" s="33">
        <v>9</v>
      </c>
      <c r="B10" s="33">
        <v>302</v>
      </c>
      <c r="C10" s="33">
        <v>3</v>
      </c>
      <c r="D10" s="81" t="s">
        <v>16</v>
      </c>
      <c r="E10" s="81" t="s">
        <v>16</v>
      </c>
      <c r="F10" s="67">
        <v>770</v>
      </c>
      <c r="G10" s="67">
        <f t="shared" si="1"/>
        <v>847.00000000000011</v>
      </c>
      <c r="H10" s="68">
        <f>H9</f>
        <v>36300</v>
      </c>
      <c r="I10" s="69">
        <f t="shared" si="5"/>
        <v>27951000</v>
      </c>
      <c r="J10" s="69">
        <f t="shared" si="2"/>
        <v>30746100.000000004</v>
      </c>
      <c r="K10" s="70">
        <f t="shared" si="3"/>
        <v>64000</v>
      </c>
      <c r="L10" s="71">
        <f t="shared" si="4"/>
        <v>2541000.0000000005</v>
      </c>
      <c r="M10" s="61" t="s">
        <v>107</v>
      </c>
    </row>
    <row r="11" spans="1:14" x14ac:dyDescent="0.25">
      <c r="A11" s="33">
        <v>10</v>
      </c>
      <c r="B11" s="33">
        <v>303</v>
      </c>
      <c r="C11" s="33">
        <v>3</v>
      </c>
      <c r="D11" s="81" t="s">
        <v>17</v>
      </c>
      <c r="E11" s="81" t="s">
        <v>17</v>
      </c>
      <c r="F11" s="67">
        <v>911</v>
      </c>
      <c r="G11" s="67">
        <f t="shared" si="1"/>
        <v>1002.1000000000001</v>
      </c>
      <c r="H11" s="68">
        <f>H10</f>
        <v>36300</v>
      </c>
      <c r="I11" s="69">
        <v>0</v>
      </c>
      <c r="J11" s="69">
        <f t="shared" si="2"/>
        <v>0</v>
      </c>
      <c r="K11" s="70">
        <f t="shared" si="3"/>
        <v>0</v>
      </c>
      <c r="L11" s="71">
        <f t="shared" si="4"/>
        <v>3006300.0000000005</v>
      </c>
      <c r="M11" s="61" t="s">
        <v>108</v>
      </c>
    </row>
    <row r="12" spans="1:14" x14ac:dyDescent="0.25">
      <c r="A12" s="33">
        <v>11</v>
      </c>
      <c r="B12" s="33">
        <v>304</v>
      </c>
      <c r="C12" s="33">
        <v>3</v>
      </c>
      <c r="D12" s="80" t="s">
        <v>78</v>
      </c>
      <c r="E12" s="81" t="s">
        <v>16</v>
      </c>
      <c r="F12" s="67">
        <v>798</v>
      </c>
      <c r="G12" s="67">
        <f t="shared" si="1"/>
        <v>877.80000000000007</v>
      </c>
      <c r="H12" s="68">
        <f>H11</f>
        <v>36300</v>
      </c>
      <c r="I12" s="69">
        <v>0</v>
      </c>
      <c r="J12" s="69">
        <f t="shared" si="2"/>
        <v>0</v>
      </c>
      <c r="K12" s="70">
        <f t="shared" si="3"/>
        <v>0</v>
      </c>
      <c r="L12" s="71">
        <f t="shared" si="4"/>
        <v>2633400</v>
      </c>
      <c r="M12" s="61" t="s">
        <v>108</v>
      </c>
    </row>
    <row r="13" spans="1:14" x14ac:dyDescent="0.25">
      <c r="A13" s="33">
        <v>12</v>
      </c>
      <c r="B13" s="33">
        <v>401</v>
      </c>
      <c r="C13" s="33">
        <v>4</v>
      </c>
      <c r="D13" s="80" t="s">
        <v>78</v>
      </c>
      <c r="E13" s="81" t="s">
        <v>16</v>
      </c>
      <c r="F13" s="67">
        <v>797</v>
      </c>
      <c r="G13" s="67">
        <f t="shared" si="1"/>
        <v>876.7</v>
      </c>
      <c r="H13" s="68">
        <f>H12+150</f>
        <v>36450</v>
      </c>
      <c r="I13" s="69">
        <v>0</v>
      </c>
      <c r="J13" s="69">
        <f t="shared" si="2"/>
        <v>0</v>
      </c>
      <c r="K13" s="70">
        <f t="shared" si="3"/>
        <v>0</v>
      </c>
      <c r="L13" s="71">
        <f t="shared" si="4"/>
        <v>2630100</v>
      </c>
      <c r="M13" s="61" t="s">
        <v>108</v>
      </c>
    </row>
    <row r="14" spans="1:14" x14ac:dyDescent="0.25">
      <c r="A14" s="33">
        <v>13</v>
      </c>
      <c r="B14" s="33">
        <v>402</v>
      </c>
      <c r="C14" s="33">
        <v>4</v>
      </c>
      <c r="D14" s="81" t="s">
        <v>16</v>
      </c>
      <c r="E14" s="81" t="s">
        <v>16</v>
      </c>
      <c r="F14" s="67">
        <v>770</v>
      </c>
      <c r="G14" s="67">
        <f t="shared" si="1"/>
        <v>847.00000000000011</v>
      </c>
      <c r="H14" s="68">
        <f>H13</f>
        <v>36450</v>
      </c>
      <c r="I14" s="69">
        <f t="shared" si="5"/>
        <v>28066500</v>
      </c>
      <c r="J14" s="69">
        <f t="shared" si="2"/>
        <v>30873150.000000004</v>
      </c>
      <c r="K14" s="70">
        <f t="shared" si="3"/>
        <v>64500</v>
      </c>
      <c r="L14" s="71">
        <f t="shared" si="4"/>
        <v>2541000.0000000005</v>
      </c>
      <c r="M14" s="61" t="s">
        <v>107</v>
      </c>
    </row>
    <row r="15" spans="1:14" x14ac:dyDescent="0.25">
      <c r="A15" s="33">
        <v>14</v>
      </c>
      <c r="B15" s="33">
        <v>403</v>
      </c>
      <c r="C15" s="33">
        <v>4</v>
      </c>
      <c r="D15" s="81" t="s">
        <v>17</v>
      </c>
      <c r="E15" s="81" t="s">
        <v>17</v>
      </c>
      <c r="F15" s="67">
        <v>911</v>
      </c>
      <c r="G15" s="67">
        <f t="shared" si="1"/>
        <v>1002.1000000000001</v>
      </c>
      <c r="H15" s="68">
        <f>H14</f>
        <v>36450</v>
      </c>
      <c r="I15" s="69">
        <v>0</v>
      </c>
      <c r="J15" s="69">
        <f t="shared" si="2"/>
        <v>0</v>
      </c>
      <c r="K15" s="70">
        <f t="shared" si="3"/>
        <v>0</v>
      </c>
      <c r="L15" s="71">
        <f t="shared" si="4"/>
        <v>3006300.0000000005</v>
      </c>
      <c r="M15" s="61" t="s">
        <v>108</v>
      </c>
    </row>
    <row r="16" spans="1:14" x14ac:dyDescent="0.25">
      <c r="A16" s="33">
        <v>15</v>
      </c>
      <c r="B16" s="33">
        <v>404</v>
      </c>
      <c r="C16" s="33">
        <v>4</v>
      </c>
      <c r="D16" s="80" t="s">
        <v>78</v>
      </c>
      <c r="E16" s="81" t="s">
        <v>16</v>
      </c>
      <c r="F16" s="67">
        <v>798</v>
      </c>
      <c r="G16" s="67">
        <f t="shared" si="1"/>
        <v>877.80000000000007</v>
      </c>
      <c r="H16" s="68">
        <f>H15</f>
        <v>36450</v>
      </c>
      <c r="I16" s="69">
        <v>0</v>
      </c>
      <c r="J16" s="69">
        <f t="shared" si="2"/>
        <v>0</v>
      </c>
      <c r="K16" s="70">
        <f t="shared" si="3"/>
        <v>0</v>
      </c>
      <c r="L16" s="71">
        <f t="shared" si="4"/>
        <v>2633400</v>
      </c>
      <c r="M16" s="61" t="s">
        <v>108</v>
      </c>
    </row>
    <row r="17" spans="1:13" x14ac:dyDescent="0.25">
      <c r="A17" s="33">
        <v>16</v>
      </c>
      <c r="B17" s="33">
        <v>501</v>
      </c>
      <c r="C17" s="33">
        <v>5</v>
      </c>
      <c r="D17" s="80" t="s">
        <v>78</v>
      </c>
      <c r="E17" s="81" t="s">
        <v>16</v>
      </c>
      <c r="F17" s="67">
        <v>797</v>
      </c>
      <c r="G17" s="67">
        <f t="shared" si="1"/>
        <v>876.7</v>
      </c>
      <c r="H17" s="68">
        <f>H16+150</f>
        <v>36600</v>
      </c>
      <c r="I17" s="69">
        <v>0</v>
      </c>
      <c r="J17" s="69">
        <f t="shared" si="2"/>
        <v>0</v>
      </c>
      <c r="K17" s="70">
        <f t="shared" si="3"/>
        <v>0</v>
      </c>
      <c r="L17" s="71">
        <f t="shared" si="4"/>
        <v>2630100</v>
      </c>
      <c r="M17" s="61" t="s">
        <v>108</v>
      </c>
    </row>
    <row r="18" spans="1:13" x14ac:dyDescent="0.25">
      <c r="A18" s="33">
        <v>17</v>
      </c>
      <c r="B18" s="33">
        <v>502</v>
      </c>
      <c r="C18" s="33">
        <v>5</v>
      </c>
      <c r="D18" s="81" t="s">
        <v>16</v>
      </c>
      <c r="E18" s="81" t="s">
        <v>16</v>
      </c>
      <c r="F18" s="67">
        <v>770</v>
      </c>
      <c r="G18" s="67">
        <f t="shared" si="1"/>
        <v>847.00000000000011</v>
      </c>
      <c r="H18" s="68">
        <f>H17</f>
        <v>36600</v>
      </c>
      <c r="I18" s="69">
        <f t="shared" si="5"/>
        <v>28182000</v>
      </c>
      <c r="J18" s="69">
        <f t="shared" si="2"/>
        <v>31000200.000000004</v>
      </c>
      <c r="K18" s="70">
        <f t="shared" si="3"/>
        <v>64500</v>
      </c>
      <c r="L18" s="71">
        <f t="shared" si="4"/>
        <v>2541000.0000000005</v>
      </c>
      <c r="M18" s="61" t="s">
        <v>107</v>
      </c>
    </row>
    <row r="19" spans="1:13" x14ac:dyDescent="0.25">
      <c r="A19" s="33">
        <v>18</v>
      </c>
      <c r="B19" s="33">
        <v>503</v>
      </c>
      <c r="C19" s="33">
        <v>5</v>
      </c>
      <c r="D19" s="81" t="s">
        <v>17</v>
      </c>
      <c r="E19" s="81" t="s">
        <v>17</v>
      </c>
      <c r="F19" s="67">
        <v>911</v>
      </c>
      <c r="G19" s="67">
        <f t="shared" si="1"/>
        <v>1002.1000000000001</v>
      </c>
      <c r="H19" s="68">
        <f>H18</f>
        <v>36600</v>
      </c>
      <c r="I19" s="69">
        <v>0</v>
      </c>
      <c r="J19" s="69">
        <f t="shared" si="2"/>
        <v>0</v>
      </c>
      <c r="K19" s="70">
        <f t="shared" si="3"/>
        <v>0</v>
      </c>
      <c r="L19" s="71">
        <f t="shared" si="4"/>
        <v>3006300.0000000005</v>
      </c>
      <c r="M19" s="61" t="s">
        <v>108</v>
      </c>
    </row>
    <row r="20" spans="1:13" x14ac:dyDescent="0.25">
      <c r="A20" s="33">
        <v>19</v>
      </c>
      <c r="B20" s="33">
        <v>504</v>
      </c>
      <c r="C20" s="33">
        <v>5</v>
      </c>
      <c r="D20" s="80" t="s">
        <v>78</v>
      </c>
      <c r="E20" s="81" t="s">
        <v>16</v>
      </c>
      <c r="F20" s="67">
        <v>798</v>
      </c>
      <c r="G20" s="67">
        <f t="shared" si="1"/>
        <v>877.80000000000007</v>
      </c>
      <c r="H20" s="68">
        <f>H19</f>
        <v>36600</v>
      </c>
      <c r="I20" s="69">
        <v>0</v>
      </c>
      <c r="J20" s="69">
        <f t="shared" si="2"/>
        <v>0</v>
      </c>
      <c r="K20" s="70">
        <f t="shared" si="3"/>
        <v>0</v>
      </c>
      <c r="L20" s="71">
        <f t="shared" si="4"/>
        <v>2633400</v>
      </c>
      <c r="M20" s="61" t="s">
        <v>108</v>
      </c>
    </row>
    <row r="21" spans="1:13" x14ac:dyDescent="0.25">
      <c r="A21" s="33">
        <v>20</v>
      </c>
      <c r="B21" s="33">
        <v>601</v>
      </c>
      <c r="C21" s="33">
        <v>6</v>
      </c>
      <c r="D21" s="80" t="s">
        <v>17</v>
      </c>
      <c r="E21" s="81" t="s">
        <v>17</v>
      </c>
      <c r="F21" s="67">
        <v>905</v>
      </c>
      <c r="G21" s="67">
        <f t="shared" si="1"/>
        <v>995.50000000000011</v>
      </c>
      <c r="H21" s="68">
        <f>H20+150</f>
        <v>36750</v>
      </c>
      <c r="I21" s="69">
        <f t="shared" si="5"/>
        <v>33258750</v>
      </c>
      <c r="J21" s="69">
        <f t="shared" si="2"/>
        <v>36584625</v>
      </c>
      <c r="K21" s="70">
        <f t="shared" si="3"/>
        <v>76000</v>
      </c>
      <c r="L21" s="71">
        <f t="shared" si="4"/>
        <v>2986500.0000000005</v>
      </c>
      <c r="M21" s="61" t="s">
        <v>107</v>
      </c>
    </row>
    <row r="22" spans="1:13" x14ac:dyDescent="0.25">
      <c r="A22" s="33">
        <v>21</v>
      </c>
      <c r="B22" s="33">
        <v>602</v>
      </c>
      <c r="C22" s="33">
        <v>6</v>
      </c>
      <c r="D22" s="82" t="s">
        <v>16</v>
      </c>
      <c r="E22" s="81" t="s">
        <v>16</v>
      </c>
      <c r="F22" s="67">
        <v>770</v>
      </c>
      <c r="G22" s="67">
        <f t="shared" si="1"/>
        <v>847.00000000000011</v>
      </c>
      <c r="H22" s="68">
        <f>H21</f>
        <v>36750</v>
      </c>
      <c r="I22" s="69">
        <f t="shared" si="5"/>
        <v>28297500</v>
      </c>
      <c r="J22" s="69">
        <f t="shared" si="2"/>
        <v>31127250.000000004</v>
      </c>
      <c r="K22" s="70">
        <f t="shared" si="3"/>
        <v>65000</v>
      </c>
      <c r="L22" s="71">
        <f t="shared" si="4"/>
        <v>2541000.0000000005</v>
      </c>
      <c r="M22" s="61" t="s">
        <v>107</v>
      </c>
    </row>
    <row r="23" spans="1:13" x14ac:dyDescent="0.25">
      <c r="A23" s="33">
        <v>22</v>
      </c>
      <c r="B23" s="33">
        <v>603</v>
      </c>
      <c r="C23" s="33">
        <v>6</v>
      </c>
      <c r="D23" s="82" t="s">
        <v>17</v>
      </c>
      <c r="E23" s="81" t="s">
        <v>17</v>
      </c>
      <c r="F23" s="67">
        <v>911</v>
      </c>
      <c r="G23" s="67">
        <f t="shared" si="1"/>
        <v>1002.1000000000001</v>
      </c>
      <c r="H23" s="68">
        <f>H22</f>
        <v>36750</v>
      </c>
      <c r="I23" s="69">
        <v>0</v>
      </c>
      <c r="J23" s="69">
        <f t="shared" si="2"/>
        <v>0</v>
      </c>
      <c r="K23" s="70">
        <f t="shared" si="3"/>
        <v>0</v>
      </c>
      <c r="L23" s="71">
        <f t="shared" si="4"/>
        <v>3006300.0000000005</v>
      </c>
      <c r="M23" s="61" t="s">
        <v>108</v>
      </c>
    </row>
    <row r="24" spans="1:13" x14ac:dyDescent="0.25">
      <c r="A24" s="33">
        <v>23</v>
      </c>
      <c r="B24" s="33">
        <v>604</v>
      </c>
      <c r="C24" s="33">
        <v>6</v>
      </c>
      <c r="D24" s="83" t="s">
        <v>78</v>
      </c>
      <c r="E24" s="81" t="s">
        <v>16</v>
      </c>
      <c r="F24" s="67">
        <v>798</v>
      </c>
      <c r="G24" s="67">
        <f t="shared" si="1"/>
        <v>877.80000000000007</v>
      </c>
      <c r="H24" s="68">
        <f>H23</f>
        <v>36750</v>
      </c>
      <c r="I24" s="69">
        <v>0</v>
      </c>
      <c r="J24" s="69">
        <f t="shared" si="2"/>
        <v>0</v>
      </c>
      <c r="K24" s="70">
        <f t="shared" si="3"/>
        <v>0</v>
      </c>
      <c r="L24" s="71">
        <f t="shared" si="4"/>
        <v>2633400</v>
      </c>
      <c r="M24" s="61" t="s">
        <v>108</v>
      </c>
    </row>
    <row r="25" spans="1:13" x14ac:dyDescent="0.25">
      <c r="A25" s="33">
        <v>24</v>
      </c>
      <c r="B25" s="33">
        <v>701</v>
      </c>
      <c r="C25" s="33">
        <v>7</v>
      </c>
      <c r="D25" s="80" t="s">
        <v>17</v>
      </c>
      <c r="E25" s="81" t="s">
        <v>17</v>
      </c>
      <c r="F25" s="67">
        <v>905</v>
      </c>
      <c r="G25" s="67">
        <f t="shared" si="1"/>
        <v>995.50000000000011</v>
      </c>
      <c r="H25" s="68">
        <f>H24+150</f>
        <v>36900</v>
      </c>
      <c r="I25" s="69">
        <f t="shared" si="5"/>
        <v>33394500</v>
      </c>
      <c r="J25" s="69">
        <f t="shared" si="2"/>
        <v>36733950</v>
      </c>
      <c r="K25" s="70">
        <f t="shared" si="3"/>
        <v>76500</v>
      </c>
      <c r="L25" s="71">
        <f t="shared" si="4"/>
        <v>2986500.0000000005</v>
      </c>
      <c r="M25" s="61" t="s">
        <v>107</v>
      </c>
    </row>
    <row r="26" spans="1:13" x14ac:dyDescent="0.25">
      <c r="A26" s="33">
        <v>25</v>
      </c>
      <c r="B26" s="33">
        <v>702</v>
      </c>
      <c r="C26" s="33">
        <v>7</v>
      </c>
      <c r="D26" s="82" t="s">
        <v>16</v>
      </c>
      <c r="E26" s="81" t="s">
        <v>16</v>
      </c>
      <c r="F26" s="67">
        <v>770</v>
      </c>
      <c r="G26" s="67">
        <f t="shared" si="1"/>
        <v>847.00000000000011</v>
      </c>
      <c r="H26" s="68">
        <f>H25</f>
        <v>36900</v>
      </c>
      <c r="I26" s="69">
        <f t="shared" si="5"/>
        <v>28413000</v>
      </c>
      <c r="J26" s="69">
        <f t="shared" si="2"/>
        <v>31254300.000000004</v>
      </c>
      <c r="K26" s="70">
        <f t="shared" si="3"/>
        <v>65000</v>
      </c>
      <c r="L26" s="71">
        <f t="shared" si="4"/>
        <v>2541000.0000000005</v>
      </c>
      <c r="M26" s="61" t="s">
        <v>107</v>
      </c>
    </row>
    <row r="27" spans="1:13" x14ac:dyDescent="0.25">
      <c r="A27" s="33">
        <v>26</v>
      </c>
      <c r="B27" s="33">
        <v>703</v>
      </c>
      <c r="C27" s="33">
        <v>7</v>
      </c>
      <c r="D27" s="82" t="s">
        <v>17</v>
      </c>
      <c r="E27" s="81" t="s">
        <v>17</v>
      </c>
      <c r="F27" s="67">
        <v>911</v>
      </c>
      <c r="G27" s="67">
        <f t="shared" si="1"/>
        <v>1002.1000000000001</v>
      </c>
      <c r="H27" s="68">
        <f>H26</f>
        <v>36900</v>
      </c>
      <c r="I27" s="69">
        <v>0</v>
      </c>
      <c r="J27" s="69">
        <f t="shared" si="2"/>
        <v>0</v>
      </c>
      <c r="K27" s="70">
        <f t="shared" si="3"/>
        <v>0</v>
      </c>
      <c r="L27" s="71">
        <f t="shared" si="4"/>
        <v>3006300.0000000005</v>
      </c>
      <c r="M27" s="61" t="s">
        <v>108</v>
      </c>
    </row>
    <row r="28" spans="1:13" x14ac:dyDescent="0.25">
      <c r="A28" s="33">
        <v>27</v>
      </c>
      <c r="B28" s="33">
        <v>704</v>
      </c>
      <c r="C28" s="33">
        <v>7</v>
      </c>
      <c r="D28" s="83" t="s">
        <v>78</v>
      </c>
      <c r="E28" s="81" t="s">
        <v>16</v>
      </c>
      <c r="F28" s="67">
        <v>798</v>
      </c>
      <c r="G28" s="67">
        <f t="shared" si="1"/>
        <v>877.80000000000007</v>
      </c>
      <c r="H28" s="68">
        <f>H27</f>
        <v>36900</v>
      </c>
      <c r="I28" s="69">
        <v>0</v>
      </c>
      <c r="J28" s="69">
        <f t="shared" si="2"/>
        <v>0</v>
      </c>
      <c r="K28" s="70">
        <f t="shared" si="3"/>
        <v>0</v>
      </c>
      <c r="L28" s="71">
        <f t="shared" si="4"/>
        <v>2633400</v>
      </c>
      <c r="M28" s="61" t="s">
        <v>108</v>
      </c>
    </row>
    <row r="29" spans="1:13" x14ac:dyDescent="0.25">
      <c r="A29" s="33">
        <v>28</v>
      </c>
      <c r="B29" s="33">
        <v>801</v>
      </c>
      <c r="C29" s="33">
        <v>8</v>
      </c>
      <c r="D29" s="80" t="s">
        <v>17</v>
      </c>
      <c r="E29" s="81" t="s">
        <v>17</v>
      </c>
      <c r="F29" s="67">
        <v>905</v>
      </c>
      <c r="G29" s="67">
        <f t="shared" si="1"/>
        <v>995.50000000000011</v>
      </c>
      <c r="H29" s="68">
        <f>H28+150</f>
        <v>37050</v>
      </c>
      <c r="I29" s="69">
        <f t="shared" si="5"/>
        <v>33530250</v>
      </c>
      <c r="J29" s="69">
        <f t="shared" si="2"/>
        <v>36883275</v>
      </c>
      <c r="K29" s="70">
        <f t="shared" si="3"/>
        <v>77000</v>
      </c>
      <c r="L29" s="71">
        <f t="shared" si="4"/>
        <v>2986500.0000000005</v>
      </c>
      <c r="M29" s="61" t="s">
        <v>107</v>
      </c>
    </row>
    <row r="30" spans="1:13" x14ac:dyDescent="0.25">
      <c r="A30" s="33">
        <v>29</v>
      </c>
      <c r="B30" s="33">
        <v>802</v>
      </c>
      <c r="C30" s="33">
        <v>8</v>
      </c>
      <c r="D30" s="82" t="s">
        <v>16</v>
      </c>
      <c r="E30" s="81" t="s">
        <v>16</v>
      </c>
      <c r="F30" s="67">
        <v>770</v>
      </c>
      <c r="G30" s="67">
        <f t="shared" si="1"/>
        <v>847.00000000000011</v>
      </c>
      <c r="H30" s="68">
        <f>H29</f>
        <v>37050</v>
      </c>
      <c r="I30" s="69">
        <f t="shared" si="5"/>
        <v>28528500</v>
      </c>
      <c r="J30" s="69">
        <f t="shared" si="2"/>
        <v>31381350.000000004</v>
      </c>
      <c r="K30" s="70">
        <f t="shared" si="3"/>
        <v>65500</v>
      </c>
      <c r="L30" s="71">
        <f t="shared" si="4"/>
        <v>2541000.0000000005</v>
      </c>
      <c r="M30" s="61" t="s">
        <v>107</v>
      </c>
    </row>
    <row r="31" spans="1:13" x14ac:dyDescent="0.25">
      <c r="A31" s="33">
        <v>30</v>
      </c>
      <c r="B31" s="33">
        <v>803</v>
      </c>
      <c r="C31" s="33">
        <v>8</v>
      </c>
      <c r="D31" s="81" t="s">
        <v>111</v>
      </c>
      <c r="E31" s="81" t="s">
        <v>111</v>
      </c>
      <c r="F31" s="67">
        <v>371</v>
      </c>
      <c r="G31" s="67">
        <f t="shared" si="1"/>
        <v>408.1</v>
      </c>
      <c r="H31" s="68">
        <f>H30</f>
        <v>37050</v>
      </c>
      <c r="I31" s="69">
        <f t="shared" si="5"/>
        <v>13745550</v>
      </c>
      <c r="J31" s="69">
        <f t="shared" si="2"/>
        <v>15120105.000000002</v>
      </c>
      <c r="K31" s="70">
        <f t="shared" si="3"/>
        <v>31500</v>
      </c>
      <c r="L31" s="71">
        <f t="shared" si="4"/>
        <v>1224300</v>
      </c>
      <c r="M31" s="61" t="s">
        <v>107</v>
      </c>
    </row>
    <row r="32" spans="1:13" x14ac:dyDescent="0.25">
      <c r="A32" s="33">
        <v>31</v>
      </c>
      <c r="B32" s="33">
        <v>804</v>
      </c>
      <c r="C32" s="33">
        <v>8</v>
      </c>
      <c r="D32" s="80" t="s">
        <v>17</v>
      </c>
      <c r="E32" s="81" t="s">
        <v>17</v>
      </c>
      <c r="F32" s="67">
        <v>905</v>
      </c>
      <c r="G32" s="67">
        <f t="shared" si="1"/>
        <v>995.50000000000011</v>
      </c>
      <c r="H32" s="68">
        <f>H31</f>
        <v>37050</v>
      </c>
      <c r="I32" s="69">
        <f t="shared" si="5"/>
        <v>33530250</v>
      </c>
      <c r="J32" s="69">
        <f t="shared" si="2"/>
        <v>36883275</v>
      </c>
      <c r="K32" s="70">
        <f t="shared" si="3"/>
        <v>77000</v>
      </c>
      <c r="L32" s="71">
        <f t="shared" si="4"/>
        <v>2986500.0000000005</v>
      </c>
      <c r="M32" s="61" t="s">
        <v>107</v>
      </c>
    </row>
    <row r="33" spans="1:13" x14ac:dyDescent="0.25">
      <c r="A33" s="33">
        <v>32</v>
      </c>
      <c r="B33" s="33">
        <v>901</v>
      </c>
      <c r="C33" s="33">
        <v>9</v>
      </c>
      <c r="D33" s="80" t="s">
        <v>17</v>
      </c>
      <c r="E33" s="81" t="s">
        <v>17</v>
      </c>
      <c r="F33" s="67">
        <v>905</v>
      </c>
      <c r="G33" s="67">
        <f t="shared" si="1"/>
        <v>995.50000000000011</v>
      </c>
      <c r="H33" s="68">
        <f>H32+150</f>
        <v>37200</v>
      </c>
      <c r="I33" s="69">
        <f t="shared" si="5"/>
        <v>33666000</v>
      </c>
      <c r="J33" s="69">
        <f t="shared" si="2"/>
        <v>37032600</v>
      </c>
      <c r="K33" s="70">
        <f t="shared" si="3"/>
        <v>77000</v>
      </c>
      <c r="L33" s="71">
        <f t="shared" si="4"/>
        <v>2986500.0000000005</v>
      </c>
      <c r="M33" s="61" t="s">
        <v>107</v>
      </c>
    </row>
    <row r="34" spans="1:13" x14ac:dyDescent="0.25">
      <c r="A34" s="33">
        <v>33</v>
      </c>
      <c r="B34" s="33">
        <v>902</v>
      </c>
      <c r="C34" s="33">
        <v>9</v>
      </c>
      <c r="D34" s="82" t="s">
        <v>16</v>
      </c>
      <c r="E34" s="81" t="s">
        <v>16</v>
      </c>
      <c r="F34" s="67">
        <v>770</v>
      </c>
      <c r="G34" s="67">
        <f t="shared" si="1"/>
        <v>847.00000000000011</v>
      </c>
      <c r="H34" s="68">
        <f>H33</f>
        <v>37200</v>
      </c>
      <c r="I34" s="69">
        <f t="shared" si="5"/>
        <v>28644000</v>
      </c>
      <c r="J34" s="69">
        <f t="shared" si="2"/>
        <v>31508400.000000004</v>
      </c>
      <c r="K34" s="70">
        <f t="shared" si="3"/>
        <v>65500</v>
      </c>
      <c r="L34" s="71">
        <f t="shared" si="4"/>
        <v>2541000.0000000005</v>
      </c>
      <c r="M34" s="61" t="s">
        <v>107</v>
      </c>
    </row>
    <row r="35" spans="1:13" x14ac:dyDescent="0.25">
      <c r="A35" s="33">
        <v>34</v>
      </c>
      <c r="B35" s="33">
        <v>903</v>
      </c>
      <c r="C35" s="33">
        <v>9</v>
      </c>
      <c r="D35" s="82" t="s">
        <v>17</v>
      </c>
      <c r="E35" s="81" t="s">
        <v>17</v>
      </c>
      <c r="F35" s="67">
        <v>911</v>
      </c>
      <c r="G35" s="67">
        <f t="shared" si="1"/>
        <v>1002.1000000000001</v>
      </c>
      <c r="H35" s="68">
        <f>H34</f>
        <v>37200</v>
      </c>
      <c r="I35" s="69">
        <v>0</v>
      </c>
      <c r="J35" s="69">
        <f t="shared" si="2"/>
        <v>0</v>
      </c>
      <c r="K35" s="70">
        <f t="shared" si="3"/>
        <v>0</v>
      </c>
      <c r="L35" s="71">
        <f t="shared" si="4"/>
        <v>3006300.0000000005</v>
      </c>
      <c r="M35" s="61" t="s">
        <v>108</v>
      </c>
    </row>
    <row r="36" spans="1:13" x14ac:dyDescent="0.25">
      <c r="A36" s="33">
        <v>35</v>
      </c>
      <c r="B36" s="33">
        <v>904</v>
      </c>
      <c r="C36" s="33">
        <v>9</v>
      </c>
      <c r="D36" s="82" t="s">
        <v>17</v>
      </c>
      <c r="E36" s="81" t="s">
        <v>17</v>
      </c>
      <c r="F36" s="67">
        <v>905</v>
      </c>
      <c r="G36" s="67">
        <f t="shared" si="1"/>
        <v>995.50000000000011</v>
      </c>
      <c r="H36" s="68">
        <f>H35</f>
        <v>37200</v>
      </c>
      <c r="I36" s="69">
        <f t="shared" si="5"/>
        <v>33666000</v>
      </c>
      <c r="J36" s="69">
        <f t="shared" si="2"/>
        <v>37032600</v>
      </c>
      <c r="K36" s="70">
        <f t="shared" si="3"/>
        <v>77000</v>
      </c>
      <c r="L36" s="71">
        <f t="shared" si="4"/>
        <v>2986500.0000000005</v>
      </c>
      <c r="M36" s="61" t="s">
        <v>107</v>
      </c>
    </row>
    <row r="37" spans="1:13" x14ac:dyDescent="0.25">
      <c r="A37" s="33">
        <v>36</v>
      </c>
      <c r="B37" s="33">
        <v>1001</v>
      </c>
      <c r="C37" s="33">
        <v>10</v>
      </c>
      <c r="D37" s="80" t="s">
        <v>17</v>
      </c>
      <c r="E37" s="81" t="s">
        <v>17</v>
      </c>
      <c r="F37" s="67">
        <v>909</v>
      </c>
      <c r="G37" s="67">
        <f t="shared" si="1"/>
        <v>999.90000000000009</v>
      </c>
      <c r="H37" s="68">
        <f>H36+150</f>
        <v>37350</v>
      </c>
      <c r="I37" s="69">
        <f t="shared" si="5"/>
        <v>33951150</v>
      </c>
      <c r="J37" s="69">
        <f t="shared" si="2"/>
        <v>37346265</v>
      </c>
      <c r="K37" s="70">
        <f t="shared" si="3"/>
        <v>78000</v>
      </c>
      <c r="L37" s="71">
        <f t="shared" si="4"/>
        <v>2999700.0000000005</v>
      </c>
      <c r="M37" s="61" t="s">
        <v>107</v>
      </c>
    </row>
    <row r="38" spans="1:13" x14ac:dyDescent="0.25">
      <c r="A38" s="33">
        <v>37</v>
      </c>
      <c r="B38" s="33">
        <v>1002</v>
      </c>
      <c r="C38" s="33">
        <v>10</v>
      </c>
      <c r="D38" s="82" t="s">
        <v>16</v>
      </c>
      <c r="E38" s="81" t="s">
        <v>16</v>
      </c>
      <c r="F38" s="67">
        <v>774</v>
      </c>
      <c r="G38" s="67">
        <f t="shared" si="1"/>
        <v>851.40000000000009</v>
      </c>
      <c r="H38" s="68">
        <f>H37</f>
        <v>37350</v>
      </c>
      <c r="I38" s="69">
        <f t="shared" si="5"/>
        <v>28908900</v>
      </c>
      <c r="J38" s="69">
        <f t="shared" si="2"/>
        <v>31799790.000000004</v>
      </c>
      <c r="K38" s="70">
        <f t="shared" si="3"/>
        <v>66000</v>
      </c>
      <c r="L38" s="71">
        <f t="shared" si="4"/>
        <v>2554200.0000000005</v>
      </c>
      <c r="M38" s="61" t="s">
        <v>107</v>
      </c>
    </row>
    <row r="39" spans="1:13" x14ac:dyDescent="0.25">
      <c r="A39" s="33">
        <v>38</v>
      </c>
      <c r="B39" s="33">
        <v>1003</v>
      </c>
      <c r="C39" s="33">
        <v>10</v>
      </c>
      <c r="D39" s="82" t="s">
        <v>17</v>
      </c>
      <c r="E39" s="81" t="s">
        <v>17</v>
      </c>
      <c r="F39" s="67">
        <v>1035</v>
      </c>
      <c r="G39" s="67">
        <f t="shared" si="1"/>
        <v>1138.5</v>
      </c>
      <c r="H39" s="68">
        <f>H38</f>
        <v>37350</v>
      </c>
      <c r="I39" s="69">
        <f t="shared" si="5"/>
        <v>38657250</v>
      </c>
      <c r="J39" s="69">
        <f t="shared" si="2"/>
        <v>42522975</v>
      </c>
      <c r="K39" s="70">
        <f t="shared" si="3"/>
        <v>88500</v>
      </c>
      <c r="L39" s="71">
        <f t="shared" si="4"/>
        <v>3415500</v>
      </c>
      <c r="M39" s="61" t="s">
        <v>107</v>
      </c>
    </row>
    <row r="40" spans="1:13" x14ac:dyDescent="0.25">
      <c r="A40" s="33">
        <v>39</v>
      </c>
      <c r="B40" s="33">
        <v>1004</v>
      </c>
      <c r="C40" s="33">
        <v>10</v>
      </c>
      <c r="D40" s="82" t="s">
        <v>17</v>
      </c>
      <c r="E40" s="81" t="s">
        <v>17</v>
      </c>
      <c r="F40" s="67">
        <v>905</v>
      </c>
      <c r="G40" s="67">
        <f t="shared" si="1"/>
        <v>995.50000000000011</v>
      </c>
      <c r="H40" s="68">
        <f>H39</f>
        <v>37350</v>
      </c>
      <c r="I40" s="69">
        <f t="shared" si="5"/>
        <v>33801750</v>
      </c>
      <c r="J40" s="69">
        <f t="shared" si="2"/>
        <v>37181925</v>
      </c>
      <c r="K40" s="70">
        <f t="shared" si="3"/>
        <v>77500</v>
      </c>
      <c r="L40" s="71">
        <f t="shared" si="4"/>
        <v>2986500.0000000005</v>
      </c>
      <c r="M40" s="61" t="s">
        <v>107</v>
      </c>
    </row>
    <row r="41" spans="1:13" x14ac:dyDescent="0.25">
      <c r="A41" s="33">
        <v>40</v>
      </c>
      <c r="B41" s="33">
        <v>1101</v>
      </c>
      <c r="C41" s="33">
        <v>11</v>
      </c>
      <c r="D41" s="80" t="s">
        <v>17</v>
      </c>
      <c r="E41" s="81" t="s">
        <v>17</v>
      </c>
      <c r="F41" s="67">
        <v>909</v>
      </c>
      <c r="G41" s="67">
        <f t="shared" si="1"/>
        <v>999.90000000000009</v>
      </c>
      <c r="H41" s="68">
        <f>H40+150</f>
        <v>37500</v>
      </c>
      <c r="I41" s="69">
        <f t="shared" si="5"/>
        <v>34087500</v>
      </c>
      <c r="J41" s="69">
        <f t="shared" si="2"/>
        <v>37496250</v>
      </c>
      <c r="K41" s="70">
        <f t="shared" si="3"/>
        <v>78000</v>
      </c>
      <c r="L41" s="71">
        <f t="shared" si="4"/>
        <v>2999700.0000000005</v>
      </c>
      <c r="M41" s="61" t="s">
        <v>107</v>
      </c>
    </row>
    <row r="42" spans="1:13" x14ac:dyDescent="0.25">
      <c r="A42" s="33">
        <v>41</v>
      </c>
      <c r="B42" s="33">
        <v>1102</v>
      </c>
      <c r="C42" s="33">
        <v>11</v>
      </c>
      <c r="D42" s="82" t="s">
        <v>16</v>
      </c>
      <c r="E42" s="81" t="s">
        <v>16</v>
      </c>
      <c r="F42" s="67">
        <v>774</v>
      </c>
      <c r="G42" s="67">
        <f t="shared" si="1"/>
        <v>851.40000000000009</v>
      </c>
      <c r="H42" s="68">
        <f>H41</f>
        <v>37500</v>
      </c>
      <c r="I42" s="69">
        <f t="shared" si="5"/>
        <v>29025000</v>
      </c>
      <c r="J42" s="69">
        <f t="shared" si="2"/>
        <v>31927500.000000004</v>
      </c>
      <c r="K42" s="70">
        <f t="shared" si="3"/>
        <v>66500</v>
      </c>
      <c r="L42" s="71">
        <f t="shared" si="4"/>
        <v>2554200.0000000005</v>
      </c>
      <c r="M42" s="61" t="s">
        <v>107</v>
      </c>
    </row>
    <row r="43" spans="1:13" x14ac:dyDescent="0.25">
      <c r="A43" s="33">
        <v>42</v>
      </c>
      <c r="B43" s="33">
        <v>1103</v>
      </c>
      <c r="C43" s="33">
        <v>11</v>
      </c>
      <c r="D43" s="82" t="s">
        <v>17</v>
      </c>
      <c r="E43" s="81" t="s">
        <v>17</v>
      </c>
      <c r="F43" s="67">
        <v>1035</v>
      </c>
      <c r="G43" s="67">
        <f t="shared" si="1"/>
        <v>1138.5</v>
      </c>
      <c r="H43" s="68">
        <f>H42</f>
        <v>37500</v>
      </c>
      <c r="I43" s="69">
        <f t="shared" si="5"/>
        <v>38812500</v>
      </c>
      <c r="J43" s="69">
        <f t="shared" si="2"/>
        <v>42693750</v>
      </c>
      <c r="K43" s="70">
        <f t="shared" si="3"/>
        <v>89000</v>
      </c>
      <c r="L43" s="71">
        <f t="shared" si="4"/>
        <v>3415500</v>
      </c>
      <c r="M43" s="61" t="s">
        <v>107</v>
      </c>
    </row>
    <row r="44" spans="1:13" x14ac:dyDescent="0.25">
      <c r="A44" s="33">
        <v>43</v>
      </c>
      <c r="B44" s="33">
        <v>1104</v>
      </c>
      <c r="C44" s="33">
        <v>11</v>
      </c>
      <c r="D44" s="82" t="s">
        <v>17</v>
      </c>
      <c r="E44" s="81" t="s">
        <v>17</v>
      </c>
      <c r="F44" s="67">
        <v>905</v>
      </c>
      <c r="G44" s="67">
        <f t="shared" si="1"/>
        <v>995.50000000000011</v>
      </c>
      <c r="H44" s="68">
        <f>H43</f>
        <v>37500</v>
      </c>
      <c r="I44" s="69">
        <f t="shared" si="5"/>
        <v>33937500</v>
      </c>
      <c r="J44" s="69">
        <f t="shared" si="2"/>
        <v>37331250</v>
      </c>
      <c r="K44" s="70">
        <f t="shared" si="3"/>
        <v>78000</v>
      </c>
      <c r="L44" s="71">
        <f t="shared" si="4"/>
        <v>2986500.0000000005</v>
      </c>
      <c r="M44" s="61" t="s">
        <v>107</v>
      </c>
    </row>
    <row r="45" spans="1:13" x14ac:dyDescent="0.25">
      <c r="A45" s="33">
        <v>44</v>
      </c>
      <c r="B45" s="33">
        <v>1201</v>
      </c>
      <c r="C45" s="33">
        <v>12</v>
      </c>
      <c r="D45" s="80" t="s">
        <v>17</v>
      </c>
      <c r="E45" s="81" t="s">
        <v>17</v>
      </c>
      <c r="F45" s="67">
        <v>909</v>
      </c>
      <c r="G45" s="67">
        <f t="shared" si="1"/>
        <v>999.90000000000009</v>
      </c>
      <c r="H45" s="68">
        <f>H44+150</f>
        <v>37650</v>
      </c>
      <c r="I45" s="69">
        <f t="shared" si="5"/>
        <v>34223850</v>
      </c>
      <c r="J45" s="69">
        <f t="shared" si="2"/>
        <v>37646235</v>
      </c>
      <c r="K45" s="70">
        <f t="shared" si="3"/>
        <v>78500</v>
      </c>
      <c r="L45" s="71">
        <f t="shared" si="4"/>
        <v>2999700.0000000005</v>
      </c>
      <c r="M45" s="61" t="s">
        <v>107</v>
      </c>
    </row>
    <row r="46" spans="1:13" x14ac:dyDescent="0.25">
      <c r="A46" s="33">
        <v>45</v>
      </c>
      <c r="B46" s="33">
        <v>1202</v>
      </c>
      <c r="C46" s="33">
        <v>12</v>
      </c>
      <c r="D46" s="82" t="s">
        <v>16</v>
      </c>
      <c r="E46" s="81" t="s">
        <v>16</v>
      </c>
      <c r="F46" s="67">
        <v>774</v>
      </c>
      <c r="G46" s="67">
        <f t="shared" si="1"/>
        <v>851.40000000000009</v>
      </c>
      <c r="H46" s="68">
        <f>H45</f>
        <v>37650</v>
      </c>
      <c r="I46" s="69">
        <f t="shared" si="5"/>
        <v>29141100</v>
      </c>
      <c r="J46" s="69">
        <f t="shared" si="2"/>
        <v>32055210.000000004</v>
      </c>
      <c r="K46" s="70">
        <f t="shared" si="3"/>
        <v>67000</v>
      </c>
      <c r="L46" s="71">
        <f t="shared" si="4"/>
        <v>2554200.0000000005</v>
      </c>
      <c r="M46" s="61" t="s">
        <v>107</v>
      </c>
    </row>
    <row r="47" spans="1:13" x14ac:dyDescent="0.25">
      <c r="A47" s="33">
        <v>46</v>
      </c>
      <c r="B47" s="33">
        <v>1203</v>
      </c>
      <c r="C47" s="33">
        <v>12</v>
      </c>
      <c r="D47" s="82" t="s">
        <v>17</v>
      </c>
      <c r="E47" s="81" t="s">
        <v>17</v>
      </c>
      <c r="F47" s="67">
        <v>1035</v>
      </c>
      <c r="G47" s="67">
        <f t="shared" si="1"/>
        <v>1138.5</v>
      </c>
      <c r="H47" s="68">
        <f>H46</f>
        <v>37650</v>
      </c>
      <c r="I47" s="69">
        <f t="shared" si="5"/>
        <v>38967750</v>
      </c>
      <c r="J47" s="69">
        <f t="shared" si="2"/>
        <v>42864525</v>
      </c>
      <c r="K47" s="70">
        <f t="shared" si="3"/>
        <v>89500</v>
      </c>
      <c r="L47" s="71">
        <f t="shared" si="4"/>
        <v>3415500</v>
      </c>
      <c r="M47" s="61" t="s">
        <v>107</v>
      </c>
    </row>
    <row r="48" spans="1:13" x14ac:dyDescent="0.25">
      <c r="A48" s="33">
        <v>47</v>
      </c>
      <c r="B48" s="33">
        <v>1204</v>
      </c>
      <c r="C48" s="33">
        <v>12</v>
      </c>
      <c r="D48" s="82" t="s">
        <v>17</v>
      </c>
      <c r="E48" s="81" t="s">
        <v>17</v>
      </c>
      <c r="F48" s="67">
        <v>905</v>
      </c>
      <c r="G48" s="67">
        <f t="shared" si="1"/>
        <v>995.50000000000011</v>
      </c>
      <c r="H48" s="68">
        <f>H47</f>
        <v>37650</v>
      </c>
      <c r="I48" s="69">
        <f t="shared" si="5"/>
        <v>34073250</v>
      </c>
      <c r="J48" s="69">
        <f t="shared" si="2"/>
        <v>37480575</v>
      </c>
      <c r="K48" s="70">
        <f t="shared" si="3"/>
        <v>78000</v>
      </c>
      <c r="L48" s="71">
        <f t="shared" si="4"/>
        <v>2986500.0000000005</v>
      </c>
      <c r="M48" s="61" t="s">
        <v>107</v>
      </c>
    </row>
    <row r="49" spans="1:12" x14ac:dyDescent="0.25">
      <c r="A49" s="55" t="s">
        <v>4</v>
      </c>
      <c r="B49" s="56"/>
      <c r="C49" s="56"/>
      <c r="D49" s="56"/>
      <c r="E49" s="57"/>
      <c r="F49" s="74">
        <f t="shared" ref="F49:G49" si="6">SUM(F2:F48)</f>
        <v>39689</v>
      </c>
      <c r="G49" s="74">
        <f t="shared" si="6"/>
        <v>43657.9</v>
      </c>
      <c r="H49" s="75"/>
      <c r="I49" s="76">
        <f>SUM(I2:I48)</f>
        <v>848296800</v>
      </c>
      <c r="J49" s="76">
        <f>SUM(J2:J48)</f>
        <v>933126480</v>
      </c>
      <c r="K49" s="77"/>
      <c r="L49" s="76">
        <f>SUM(L2:L48)</f>
        <v>130973700</v>
      </c>
    </row>
  </sheetData>
  <mergeCells count="1">
    <mergeCell ref="A49:E4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F3103-38B3-4873-B2CA-4F624B2526EC}">
  <dimension ref="A1:M29"/>
  <sheetViews>
    <sheetView topLeftCell="A13" zoomScale="175" zoomScaleNormal="175" workbookViewId="0">
      <selection activeCell="I29" sqref="I29:J29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6" width="6.7109375" style="78" customWidth="1"/>
    <col min="7" max="7" width="6" style="78" customWidth="1"/>
    <col min="8" max="8" width="6.140625" style="78" customWidth="1"/>
    <col min="9" max="10" width="11.140625" style="78" customWidth="1"/>
    <col min="11" max="11" width="7.140625" style="78" customWidth="1"/>
    <col min="12" max="12" width="10.28515625" style="78" customWidth="1"/>
    <col min="14" max="14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3" x14ac:dyDescent="0.25">
      <c r="A2" s="33">
        <v>1</v>
      </c>
      <c r="B2" s="33">
        <v>202</v>
      </c>
      <c r="C2" s="33">
        <v>2</v>
      </c>
      <c r="D2" s="81" t="s">
        <v>16</v>
      </c>
      <c r="E2" s="81" t="s">
        <v>16</v>
      </c>
      <c r="F2" s="67">
        <v>770</v>
      </c>
      <c r="G2" s="67">
        <f t="shared" ref="G2:G28" si="0">F2*1.1</f>
        <v>847.00000000000011</v>
      </c>
      <c r="H2" s="68">
        <v>36150</v>
      </c>
      <c r="I2" s="69">
        <f t="shared" ref="I2:I28" si="1">F2*H2</f>
        <v>27835500</v>
      </c>
      <c r="J2" s="69">
        <f t="shared" ref="J2:J28" si="2">I2*1.1</f>
        <v>30619050.000000004</v>
      </c>
      <c r="K2" s="70">
        <f t="shared" ref="K2:K28" si="3">MROUND((J2*0.025/12),500)</f>
        <v>64000</v>
      </c>
      <c r="L2" s="71">
        <f t="shared" ref="L2:L28" si="4">G2*3000</f>
        <v>2541000.0000000005</v>
      </c>
      <c r="M2" s="61" t="s">
        <v>107</v>
      </c>
    </row>
    <row r="3" spans="1:13" x14ac:dyDescent="0.25">
      <c r="A3" s="33">
        <v>2</v>
      </c>
      <c r="B3" s="33">
        <v>302</v>
      </c>
      <c r="C3" s="33">
        <v>3</v>
      </c>
      <c r="D3" s="81" t="s">
        <v>16</v>
      </c>
      <c r="E3" s="81" t="s">
        <v>16</v>
      </c>
      <c r="F3" s="67">
        <v>770</v>
      </c>
      <c r="G3" s="67">
        <f t="shared" si="0"/>
        <v>847.00000000000011</v>
      </c>
      <c r="H3" s="68">
        <v>36300</v>
      </c>
      <c r="I3" s="69">
        <f t="shared" si="1"/>
        <v>27951000</v>
      </c>
      <c r="J3" s="69">
        <f t="shared" si="2"/>
        <v>30746100.000000004</v>
      </c>
      <c r="K3" s="70">
        <f t="shared" si="3"/>
        <v>64000</v>
      </c>
      <c r="L3" s="71">
        <f t="shared" si="4"/>
        <v>2541000.0000000005</v>
      </c>
      <c r="M3" s="61" t="s">
        <v>107</v>
      </c>
    </row>
    <row r="4" spans="1:13" x14ac:dyDescent="0.25">
      <c r="A4" s="33">
        <v>3</v>
      </c>
      <c r="B4" s="33">
        <v>402</v>
      </c>
      <c r="C4" s="33">
        <v>4</v>
      </c>
      <c r="D4" s="81" t="s">
        <v>16</v>
      </c>
      <c r="E4" s="81" t="s">
        <v>16</v>
      </c>
      <c r="F4" s="67">
        <v>770</v>
      </c>
      <c r="G4" s="67">
        <f t="shared" si="0"/>
        <v>847.00000000000011</v>
      </c>
      <c r="H4" s="68">
        <v>36450</v>
      </c>
      <c r="I4" s="69">
        <f t="shared" si="1"/>
        <v>28066500</v>
      </c>
      <c r="J4" s="69">
        <f t="shared" si="2"/>
        <v>30873150.000000004</v>
      </c>
      <c r="K4" s="70">
        <f t="shared" si="3"/>
        <v>64500</v>
      </c>
      <c r="L4" s="71">
        <f t="shared" si="4"/>
        <v>2541000.0000000005</v>
      </c>
      <c r="M4" s="61" t="s">
        <v>107</v>
      </c>
    </row>
    <row r="5" spans="1:13" x14ac:dyDescent="0.25">
      <c r="A5" s="33">
        <v>4</v>
      </c>
      <c r="B5" s="33">
        <v>502</v>
      </c>
      <c r="C5" s="33">
        <v>5</v>
      </c>
      <c r="D5" s="81" t="s">
        <v>16</v>
      </c>
      <c r="E5" s="81" t="s">
        <v>16</v>
      </c>
      <c r="F5" s="67">
        <v>770</v>
      </c>
      <c r="G5" s="67">
        <f t="shared" si="0"/>
        <v>847.00000000000011</v>
      </c>
      <c r="H5" s="68">
        <v>36600</v>
      </c>
      <c r="I5" s="69">
        <f t="shared" si="1"/>
        <v>28182000</v>
      </c>
      <c r="J5" s="69">
        <f t="shared" si="2"/>
        <v>31000200.000000004</v>
      </c>
      <c r="K5" s="70">
        <f t="shared" si="3"/>
        <v>64500</v>
      </c>
      <c r="L5" s="71">
        <f t="shared" si="4"/>
        <v>2541000.0000000005</v>
      </c>
      <c r="M5" s="61" t="s">
        <v>107</v>
      </c>
    </row>
    <row r="6" spans="1:13" x14ac:dyDescent="0.25">
      <c r="A6" s="33">
        <v>5</v>
      </c>
      <c r="B6" s="33">
        <v>601</v>
      </c>
      <c r="C6" s="33">
        <v>6</v>
      </c>
      <c r="D6" s="80" t="s">
        <v>17</v>
      </c>
      <c r="E6" s="81" t="s">
        <v>17</v>
      </c>
      <c r="F6" s="67">
        <v>905</v>
      </c>
      <c r="G6" s="67">
        <f t="shared" si="0"/>
        <v>995.50000000000011</v>
      </c>
      <c r="H6" s="68">
        <v>36750</v>
      </c>
      <c r="I6" s="69">
        <f t="shared" si="1"/>
        <v>33258750</v>
      </c>
      <c r="J6" s="69">
        <f t="shared" si="2"/>
        <v>36584625</v>
      </c>
      <c r="K6" s="70">
        <f t="shared" si="3"/>
        <v>76000</v>
      </c>
      <c r="L6" s="71">
        <f t="shared" si="4"/>
        <v>2986500.0000000005</v>
      </c>
      <c r="M6" s="61" t="s">
        <v>107</v>
      </c>
    </row>
    <row r="7" spans="1:13" x14ac:dyDescent="0.25">
      <c r="A7" s="33">
        <v>6</v>
      </c>
      <c r="B7" s="33">
        <v>602</v>
      </c>
      <c r="C7" s="33">
        <v>6</v>
      </c>
      <c r="D7" s="82" t="s">
        <v>16</v>
      </c>
      <c r="E7" s="81" t="s">
        <v>16</v>
      </c>
      <c r="F7" s="67">
        <v>770</v>
      </c>
      <c r="G7" s="67">
        <f t="shared" si="0"/>
        <v>847.00000000000011</v>
      </c>
      <c r="H7" s="68">
        <v>36750</v>
      </c>
      <c r="I7" s="69">
        <f t="shared" si="1"/>
        <v>28297500</v>
      </c>
      <c r="J7" s="69">
        <f t="shared" si="2"/>
        <v>31127250.000000004</v>
      </c>
      <c r="K7" s="70">
        <f t="shared" si="3"/>
        <v>65000</v>
      </c>
      <c r="L7" s="71">
        <f t="shared" si="4"/>
        <v>2541000.0000000005</v>
      </c>
      <c r="M7" s="61" t="s">
        <v>107</v>
      </c>
    </row>
    <row r="8" spans="1:13" x14ac:dyDescent="0.25">
      <c r="A8" s="33">
        <v>7</v>
      </c>
      <c r="B8" s="33">
        <v>701</v>
      </c>
      <c r="C8" s="33">
        <v>7</v>
      </c>
      <c r="D8" s="80" t="s">
        <v>17</v>
      </c>
      <c r="E8" s="81" t="s">
        <v>17</v>
      </c>
      <c r="F8" s="67">
        <v>905</v>
      </c>
      <c r="G8" s="67">
        <f t="shared" si="0"/>
        <v>995.50000000000011</v>
      </c>
      <c r="H8" s="68">
        <v>36900</v>
      </c>
      <c r="I8" s="69">
        <f t="shared" si="1"/>
        <v>33394500</v>
      </c>
      <c r="J8" s="69">
        <f t="shared" si="2"/>
        <v>36733950</v>
      </c>
      <c r="K8" s="70">
        <f t="shared" si="3"/>
        <v>76500</v>
      </c>
      <c r="L8" s="71">
        <f t="shared" si="4"/>
        <v>2986500.0000000005</v>
      </c>
      <c r="M8" s="61" t="s">
        <v>107</v>
      </c>
    </row>
    <row r="9" spans="1:13" x14ac:dyDescent="0.25">
      <c r="A9" s="33">
        <v>8</v>
      </c>
      <c r="B9" s="33">
        <v>702</v>
      </c>
      <c r="C9" s="33">
        <v>7</v>
      </c>
      <c r="D9" s="82" t="s">
        <v>16</v>
      </c>
      <c r="E9" s="81" t="s">
        <v>16</v>
      </c>
      <c r="F9" s="67">
        <v>770</v>
      </c>
      <c r="G9" s="67">
        <f t="shared" si="0"/>
        <v>847.00000000000011</v>
      </c>
      <c r="H9" s="68">
        <v>36900</v>
      </c>
      <c r="I9" s="69">
        <f t="shared" si="1"/>
        <v>28413000</v>
      </c>
      <c r="J9" s="69">
        <f t="shared" si="2"/>
        <v>31254300.000000004</v>
      </c>
      <c r="K9" s="70">
        <f t="shared" si="3"/>
        <v>65000</v>
      </c>
      <c r="L9" s="71">
        <f t="shared" si="4"/>
        <v>2541000.0000000005</v>
      </c>
      <c r="M9" s="61" t="s">
        <v>107</v>
      </c>
    </row>
    <row r="10" spans="1:13" x14ac:dyDescent="0.25">
      <c r="A10" s="33">
        <v>9</v>
      </c>
      <c r="B10" s="33">
        <v>801</v>
      </c>
      <c r="C10" s="33">
        <v>8</v>
      </c>
      <c r="D10" s="80" t="s">
        <v>17</v>
      </c>
      <c r="E10" s="81" t="s">
        <v>17</v>
      </c>
      <c r="F10" s="67">
        <v>905</v>
      </c>
      <c r="G10" s="67">
        <f t="shared" si="0"/>
        <v>995.50000000000011</v>
      </c>
      <c r="H10" s="68">
        <v>37050</v>
      </c>
      <c r="I10" s="69">
        <f t="shared" si="1"/>
        <v>33530250</v>
      </c>
      <c r="J10" s="69">
        <f t="shared" si="2"/>
        <v>36883275</v>
      </c>
      <c r="K10" s="70">
        <f t="shared" si="3"/>
        <v>77000</v>
      </c>
      <c r="L10" s="71">
        <f t="shared" si="4"/>
        <v>2986500.0000000005</v>
      </c>
      <c r="M10" s="61" t="s">
        <v>107</v>
      </c>
    </row>
    <row r="11" spans="1:13" x14ac:dyDescent="0.25">
      <c r="A11" s="33">
        <v>10</v>
      </c>
      <c r="B11" s="33">
        <v>802</v>
      </c>
      <c r="C11" s="33">
        <v>8</v>
      </c>
      <c r="D11" s="82" t="s">
        <v>16</v>
      </c>
      <c r="E11" s="81" t="s">
        <v>16</v>
      </c>
      <c r="F11" s="67">
        <v>770</v>
      </c>
      <c r="G11" s="67">
        <f t="shared" si="0"/>
        <v>847.00000000000011</v>
      </c>
      <c r="H11" s="68">
        <v>37050</v>
      </c>
      <c r="I11" s="69">
        <f t="shared" si="1"/>
        <v>28528500</v>
      </c>
      <c r="J11" s="69">
        <f t="shared" si="2"/>
        <v>31381350.000000004</v>
      </c>
      <c r="K11" s="70">
        <f t="shared" si="3"/>
        <v>65500</v>
      </c>
      <c r="L11" s="71">
        <f t="shared" si="4"/>
        <v>2541000.0000000005</v>
      </c>
      <c r="M11" s="61" t="s">
        <v>107</v>
      </c>
    </row>
    <row r="12" spans="1:13" x14ac:dyDescent="0.25">
      <c r="A12" s="33">
        <v>11</v>
      </c>
      <c r="B12" s="33">
        <v>803</v>
      </c>
      <c r="C12" s="33">
        <v>8</v>
      </c>
      <c r="D12" s="81" t="s">
        <v>111</v>
      </c>
      <c r="E12" s="81" t="s">
        <v>111</v>
      </c>
      <c r="F12" s="67">
        <v>371</v>
      </c>
      <c r="G12" s="67">
        <f t="shared" si="0"/>
        <v>408.1</v>
      </c>
      <c r="H12" s="68">
        <v>37050</v>
      </c>
      <c r="I12" s="69">
        <f t="shared" si="1"/>
        <v>13745550</v>
      </c>
      <c r="J12" s="69">
        <f t="shared" si="2"/>
        <v>15120105.000000002</v>
      </c>
      <c r="K12" s="70">
        <f t="shared" si="3"/>
        <v>31500</v>
      </c>
      <c r="L12" s="71">
        <f t="shared" si="4"/>
        <v>1224300</v>
      </c>
      <c r="M12" s="61" t="s">
        <v>107</v>
      </c>
    </row>
    <row r="13" spans="1:13" x14ac:dyDescent="0.25">
      <c r="A13" s="33">
        <v>12</v>
      </c>
      <c r="B13" s="33">
        <v>804</v>
      </c>
      <c r="C13" s="33">
        <v>8</v>
      </c>
      <c r="D13" s="80" t="s">
        <v>17</v>
      </c>
      <c r="E13" s="81" t="s">
        <v>17</v>
      </c>
      <c r="F13" s="67">
        <v>905</v>
      </c>
      <c r="G13" s="67">
        <f t="shared" si="0"/>
        <v>995.50000000000011</v>
      </c>
      <c r="H13" s="68">
        <v>37050</v>
      </c>
      <c r="I13" s="69">
        <f t="shared" si="1"/>
        <v>33530250</v>
      </c>
      <c r="J13" s="69">
        <f t="shared" si="2"/>
        <v>36883275</v>
      </c>
      <c r="K13" s="70">
        <f t="shared" si="3"/>
        <v>77000</v>
      </c>
      <c r="L13" s="71">
        <f t="shared" si="4"/>
        <v>2986500.0000000005</v>
      </c>
      <c r="M13" s="61" t="s">
        <v>107</v>
      </c>
    </row>
    <row r="14" spans="1:13" x14ac:dyDescent="0.25">
      <c r="A14" s="33">
        <v>13</v>
      </c>
      <c r="B14" s="33">
        <v>901</v>
      </c>
      <c r="C14" s="33">
        <v>9</v>
      </c>
      <c r="D14" s="80" t="s">
        <v>17</v>
      </c>
      <c r="E14" s="81" t="s">
        <v>17</v>
      </c>
      <c r="F14" s="67">
        <v>905</v>
      </c>
      <c r="G14" s="67">
        <f t="shared" si="0"/>
        <v>995.50000000000011</v>
      </c>
      <c r="H14" s="68">
        <v>37200</v>
      </c>
      <c r="I14" s="69">
        <f t="shared" si="1"/>
        <v>33666000</v>
      </c>
      <c r="J14" s="69">
        <f t="shared" si="2"/>
        <v>37032600</v>
      </c>
      <c r="K14" s="70">
        <f t="shared" si="3"/>
        <v>77000</v>
      </c>
      <c r="L14" s="71">
        <f t="shared" si="4"/>
        <v>2986500.0000000005</v>
      </c>
      <c r="M14" s="61" t="s">
        <v>107</v>
      </c>
    </row>
    <row r="15" spans="1:13" x14ac:dyDescent="0.25">
      <c r="A15" s="33">
        <v>14</v>
      </c>
      <c r="B15" s="33">
        <v>902</v>
      </c>
      <c r="C15" s="33">
        <v>9</v>
      </c>
      <c r="D15" s="82" t="s">
        <v>16</v>
      </c>
      <c r="E15" s="81" t="s">
        <v>16</v>
      </c>
      <c r="F15" s="67">
        <v>770</v>
      </c>
      <c r="G15" s="67">
        <f t="shared" si="0"/>
        <v>847.00000000000011</v>
      </c>
      <c r="H15" s="68">
        <v>37200</v>
      </c>
      <c r="I15" s="69">
        <f t="shared" si="1"/>
        <v>28644000</v>
      </c>
      <c r="J15" s="69">
        <f t="shared" si="2"/>
        <v>31508400.000000004</v>
      </c>
      <c r="K15" s="70">
        <f t="shared" si="3"/>
        <v>65500</v>
      </c>
      <c r="L15" s="71">
        <f t="shared" si="4"/>
        <v>2541000.0000000005</v>
      </c>
      <c r="M15" s="61" t="s">
        <v>107</v>
      </c>
    </row>
    <row r="16" spans="1:13" x14ac:dyDescent="0.25">
      <c r="A16" s="33">
        <v>15</v>
      </c>
      <c r="B16" s="33">
        <v>904</v>
      </c>
      <c r="C16" s="33">
        <v>9</v>
      </c>
      <c r="D16" s="82" t="s">
        <v>17</v>
      </c>
      <c r="E16" s="81" t="s">
        <v>17</v>
      </c>
      <c r="F16" s="67">
        <v>905</v>
      </c>
      <c r="G16" s="67">
        <f t="shared" si="0"/>
        <v>995.50000000000011</v>
      </c>
      <c r="H16" s="68">
        <v>37200</v>
      </c>
      <c r="I16" s="69">
        <f t="shared" si="1"/>
        <v>33666000</v>
      </c>
      <c r="J16" s="69">
        <f t="shared" si="2"/>
        <v>37032600</v>
      </c>
      <c r="K16" s="70">
        <f t="shared" si="3"/>
        <v>77000</v>
      </c>
      <c r="L16" s="71">
        <f t="shared" si="4"/>
        <v>2986500.0000000005</v>
      </c>
      <c r="M16" s="61" t="s">
        <v>107</v>
      </c>
    </row>
    <row r="17" spans="1:13" x14ac:dyDescent="0.25">
      <c r="A17" s="33">
        <v>16</v>
      </c>
      <c r="B17" s="33">
        <v>1001</v>
      </c>
      <c r="C17" s="33">
        <v>10</v>
      </c>
      <c r="D17" s="80" t="s">
        <v>17</v>
      </c>
      <c r="E17" s="81" t="s">
        <v>17</v>
      </c>
      <c r="F17" s="67">
        <v>909</v>
      </c>
      <c r="G17" s="67">
        <f t="shared" si="0"/>
        <v>999.90000000000009</v>
      </c>
      <c r="H17" s="68">
        <v>37350</v>
      </c>
      <c r="I17" s="69">
        <f t="shared" si="1"/>
        <v>33951150</v>
      </c>
      <c r="J17" s="69">
        <f t="shared" si="2"/>
        <v>37346265</v>
      </c>
      <c r="K17" s="70">
        <f t="shared" si="3"/>
        <v>78000</v>
      </c>
      <c r="L17" s="71">
        <f t="shared" si="4"/>
        <v>2999700.0000000005</v>
      </c>
      <c r="M17" s="61" t="s">
        <v>107</v>
      </c>
    </row>
    <row r="18" spans="1:13" x14ac:dyDescent="0.25">
      <c r="A18" s="33">
        <v>17</v>
      </c>
      <c r="B18" s="33">
        <v>1002</v>
      </c>
      <c r="C18" s="33">
        <v>10</v>
      </c>
      <c r="D18" s="82" t="s">
        <v>16</v>
      </c>
      <c r="E18" s="81" t="s">
        <v>16</v>
      </c>
      <c r="F18" s="67">
        <v>774</v>
      </c>
      <c r="G18" s="67">
        <f t="shared" si="0"/>
        <v>851.40000000000009</v>
      </c>
      <c r="H18" s="68">
        <v>37350</v>
      </c>
      <c r="I18" s="69">
        <f t="shared" si="1"/>
        <v>28908900</v>
      </c>
      <c r="J18" s="69">
        <f t="shared" si="2"/>
        <v>31799790.000000004</v>
      </c>
      <c r="K18" s="70">
        <f t="shared" si="3"/>
        <v>66000</v>
      </c>
      <c r="L18" s="71">
        <f t="shared" si="4"/>
        <v>2554200.0000000005</v>
      </c>
      <c r="M18" s="61" t="s">
        <v>107</v>
      </c>
    </row>
    <row r="19" spans="1:13" x14ac:dyDescent="0.25">
      <c r="A19" s="33">
        <v>18</v>
      </c>
      <c r="B19" s="33">
        <v>1003</v>
      </c>
      <c r="C19" s="33">
        <v>10</v>
      </c>
      <c r="D19" s="82" t="s">
        <v>17</v>
      </c>
      <c r="E19" s="81" t="s">
        <v>17</v>
      </c>
      <c r="F19" s="67">
        <v>1035</v>
      </c>
      <c r="G19" s="67">
        <f t="shared" si="0"/>
        <v>1138.5</v>
      </c>
      <c r="H19" s="68">
        <v>37350</v>
      </c>
      <c r="I19" s="69">
        <f t="shared" si="1"/>
        <v>38657250</v>
      </c>
      <c r="J19" s="69">
        <f t="shared" si="2"/>
        <v>42522975</v>
      </c>
      <c r="K19" s="70">
        <f t="shared" si="3"/>
        <v>88500</v>
      </c>
      <c r="L19" s="71">
        <f t="shared" si="4"/>
        <v>3415500</v>
      </c>
      <c r="M19" s="61" t="s">
        <v>107</v>
      </c>
    </row>
    <row r="20" spans="1:13" x14ac:dyDescent="0.25">
      <c r="A20" s="33">
        <v>19</v>
      </c>
      <c r="B20" s="33">
        <v>1004</v>
      </c>
      <c r="C20" s="33">
        <v>10</v>
      </c>
      <c r="D20" s="82" t="s">
        <v>17</v>
      </c>
      <c r="E20" s="81" t="s">
        <v>17</v>
      </c>
      <c r="F20" s="67">
        <v>905</v>
      </c>
      <c r="G20" s="67">
        <f t="shared" si="0"/>
        <v>995.50000000000011</v>
      </c>
      <c r="H20" s="68">
        <v>37350</v>
      </c>
      <c r="I20" s="69">
        <f t="shared" si="1"/>
        <v>33801750</v>
      </c>
      <c r="J20" s="69">
        <f t="shared" si="2"/>
        <v>37181925</v>
      </c>
      <c r="K20" s="70">
        <f t="shared" si="3"/>
        <v>77500</v>
      </c>
      <c r="L20" s="71">
        <f t="shared" si="4"/>
        <v>2986500.0000000005</v>
      </c>
      <c r="M20" s="61" t="s">
        <v>107</v>
      </c>
    </row>
    <row r="21" spans="1:13" x14ac:dyDescent="0.25">
      <c r="A21" s="33">
        <v>20</v>
      </c>
      <c r="B21" s="33">
        <v>1101</v>
      </c>
      <c r="C21" s="33">
        <v>11</v>
      </c>
      <c r="D21" s="80" t="s">
        <v>17</v>
      </c>
      <c r="E21" s="81" t="s">
        <v>17</v>
      </c>
      <c r="F21" s="67">
        <v>909</v>
      </c>
      <c r="G21" s="67">
        <f t="shared" si="0"/>
        <v>999.90000000000009</v>
      </c>
      <c r="H21" s="68">
        <v>37500</v>
      </c>
      <c r="I21" s="69">
        <f t="shared" si="1"/>
        <v>34087500</v>
      </c>
      <c r="J21" s="69">
        <f t="shared" si="2"/>
        <v>37496250</v>
      </c>
      <c r="K21" s="70">
        <f t="shared" si="3"/>
        <v>78000</v>
      </c>
      <c r="L21" s="71">
        <f t="shared" si="4"/>
        <v>2999700.0000000005</v>
      </c>
      <c r="M21" s="61" t="s">
        <v>107</v>
      </c>
    </row>
    <row r="22" spans="1:13" x14ac:dyDescent="0.25">
      <c r="A22" s="33">
        <v>21</v>
      </c>
      <c r="B22" s="33">
        <v>1102</v>
      </c>
      <c r="C22" s="33">
        <v>11</v>
      </c>
      <c r="D22" s="82" t="s">
        <v>16</v>
      </c>
      <c r="E22" s="81" t="s">
        <v>16</v>
      </c>
      <c r="F22" s="67">
        <v>774</v>
      </c>
      <c r="G22" s="67">
        <f t="shared" si="0"/>
        <v>851.40000000000009</v>
      </c>
      <c r="H22" s="68">
        <v>37500</v>
      </c>
      <c r="I22" s="69">
        <f t="shared" si="1"/>
        <v>29025000</v>
      </c>
      <c r="J22" s="69">
        <f t="shared" si="2"/>
        <v>31927500.000000004</v>
      </c>
      <c r="K22" s="70">
        <f t="shared" si="3"/>
        <v>66500</v>
      </c>
      <c r="L22" s="71">
        <f t="shared" si="4"/>
        <v>2554200.0000000005</v>
      </c>
      <c r="M22" s="61" t="s">
        <v>107</v>
      </c>
    </row>
    <row r="23" spans="1:13" x14ac:dyDescent="0.25">
      <c r="A23" s="33">
        <v>22</v>
      </c>
      <c r="B23" s="33">
        <v>1103</v>
      </c>
      <c r="C23" s="33">
        <v>11</v>
      </c>
      <c r="D23" s="82" t="s">
        <v>17</v>
      </c>
      <c r="E23" s="81" t="s">
        <v>17</v>
      </c>
      <c r="F23" s="67">
        <v>1035</v>
      </c>
      <c r="G23" s="67">
        <f t="shared" si="0"/>
        <v>1138.5</v>
      </c>
      <c r="H23" s="68">
        <v>37500</v>
      </c>
      <c r="I23" s="69">
        <f t="shared" si="1"/>
        <v>38812500</v>
      </c>
      <c r="J23" s="69">
        <f t="shared" si="2"/>
        <v>42693750</v>
      </c>
      <c r="K23" s="70">
        <f t="shared" si="3"/>
        <v>89000</v>
      </c>
      <c r="L23" s="71">
        <f t="shared" si="4"/>
        <v>3415500</v>
      </c>
      <c r="M23" s="61" t="s">
        <v>107</v>
      </c>
    </row>
    <row r="24" spans="1:13" x14ac:dyDescent="0.25">
      <c r="A24" s="33">
        <v>23</v>
      </c>
      <c r="B24" s="33">
        <v>1104</v>
      </c>
      <c r="C24" s="33">
        <v>11</v>
      </c>
      <c r="D24" s="82" t="s">
        <v>17</v>
      </c>
      <c r="E24" s="81" t="s">
        <v>17</v>
      </c>
      <c r="F24" s="67">
        <v>905</v>
      </c>
      <c r="G24" s="67">
        <f t="shared" si="0"/>
        <v>995.50000000000011</v>
      </c>
      <c r="H24" s="68">
        <v>37500</v>
      </c>
      <c r="I24" s="69">
        <f t="shared" si="1"/>
        <v>33937500</v>
      </c>
      <c r="J24" s="69">
        <f t="shared" si="2"/>
        <v>37331250</v>
      </c>
      <c r="K24" s="70">
        <f t="shared" si="3"/>
        <v>78000</v>
      </c>
      <c r="L24" s="71">
        <f t="shared" si="4"/>
        <v>2986500.0000000005</v>
      </c>
      <c r="M24" s="61" t="s">
        <v>107</v>
      </c>
    </row>
    <row r="25" spans="1:13" x14ac:dyDescent="0.25">
      <c r="A25" s="33">
        <v>24</v>
      </c>
      <c r="B25" s="33">
        <v>1201</v>
      </c>
      <c r="C25" s="33">
        <v>12</v>
      </c>
      <c r="D25" s="80" t="s">
        <v>17</v>
      </c>
      <c r="E25" s="81" t="s">
        <v>17</v>
      </c>
      <c r="F25" s="67">
        <v>909</v>
      </c>
      <c r="G25" s="67">
        <f t="shared" si="0"/>
        <v>999.90000000000009</v>
      </c>
      <c r="H25" s="68">
        <v>37650</v>
      </c>
      <c r="I25" s="69">
        <f t="shared" si="1"/>
        <v>34223850</v>
      </c>
      <c r="J25" s="69">
        <f t="shared" si="2"/>
        <v>37646235</v>
      </c>
      <c r="K25" s="70">
        <f t="shared" si="3"/>
        <v>78500</v>
      </c>
      <c r="L25" s="71">
        <f t="shared" si="4"/>
        <v>2999700.0000000005</v>
      </c>
      <c r="M25" s="61" t="s">
        <v>107</v>
      </c>
    </row>
    <row r="26" spans="1:13" x14ac:dyDescent="0.25">
      <c r="A26" s="33">
        <v>25</v>
      </c>
      <c r="B26" s="33">
        <v>1202</v>
      </c>
      <c r="C26" s="33">
        <v>12</v>
      </c>
      <c r="D26" s="82" t="s">
        <v>16</v>
      </c>
      <c r="E26" s="81" t="s">
        <v>16</v>
      </c>
      <c r="F26" s="67">
        <v>774</v>
      </c>
      <c r="G26" s="67">
        <f t="shared" si="0"/>
        <v>851.40000000000009</v>
      </c>
      <c r="H26" s="68">
        <v>37650</v>
      </c>
      <c r="I26" s="69">
        <f t="shared" si="1"/>
        <v>29141100</v>
      </c>
      <c r="J26" s="69">
        <f t="shared" si="2"/>
        <v>32055210.000000004</v>
      </c>
      <c r="K26" s="70">
        <f t="shared" si="3"/>
        <v>67000</v>
      </c>
      <c r="L26" s="71">
        <f t="shared" si="4"/>
        <v>2554200.0000000005</v>
      </c>
      <c r="M26" s="61" t="s">
        <v>107</v>
      </c>
    </row>
    <row r="27" spans="1:13" x14ac:dyDescent="0.25">
      <c r="A27" s="33">
        <v>26</v>
      </c>
      <c r="B27" s="33">
        <v>1203</v>
      </c>
      <c r="C27" s="33">
        <v>12</v>
      </c>
      <c r="D27" s="82" t="s">
        <v>17</v>
      </c>
      <c r="E27" s="81" t="s">
        <v>17</v>
      </c>
      <c r="F27" s="67">
        <v>1035</v>
      </c>
      <c r="G27" s="67">
        <f t="shared" si="0"/>
        <v>1138.5</v>
      </c>
      <c r="H27" s="68">
        <v>37650</v>
      </c>
      <c r="I27" s="69">
        <f t="shared" si="1"/>
        <v>38967750</v>
      </c>
      <c r="J27" s="69">
        <f t="shared" si="2"/>
        <v>42864525</v>
      </c>
      <c r="K27" s="70">
        <f t="shared" si="3"/>
        <v>89500</v>
      </c>
      <c r="L27" s="71">
        <f t="shared" si="4"/>
        <v>3415500</v>
      </c>
      <c r="M27" s="61" t="s">
        <v>107</v>
      </c>
    </row>
    <row r="28" spans="1:13" x14ac:dyDescent="0.25">
      <c r="A28" s="33">
        <v>27</v>
      </c>
      <c r="B28" s="33">
        <v>1204</v>
      </c>
      <c r="C28" s="33">
        <v>12</v>
      </c>
      <c r="D28" s="82" t="s">
        <v>17</v>
      </c>
      <c r="E28" s="81" t="s">
        <v>17</v>
      </c>
      <c r="F28" s="67">
        <v>905</v>
      </c>
      <c r="G28" s="67">
        <f t="shared" si="0"/>
        <v>995.50000000000011</v>
      </c>
      <c r="H28" s="68">
        <v>37650</v>
      </c>
      <c r="I28" s="69">
        <f t="shared" si="1"/>
        <v>34073250</v>
      </c>
      <c r="J28" s="69">
        <f t="shared" si="2"/>
        <v>37480575</v>
      </c>
      <c r="K28" s="70">
        <f t="shared" si="3"/>
        <v>78000</v>
      </c>
      <c r="L28" s="71">
        <f t="shared" si="4"/>
        <v>2986500.0000000005</v>
      </c>
      <c r="M28" s="61" t="s">
        <v>107</v>
      </c>
    </row>
    <row r="29" spans="1:13" x14ac:dyDescent="0.25">
      <c r="A29" s="55" t="s">
        <v>4</v>
      </c>
      <c r="B29" s="56"/>
      <c r="C29" s="56"/>
      <c r="D29" s="56"/>
      <c r="E29" s="57"/>
      <c r="F29" s="74">
        <f>SUM(F2:F28)</f>
        <v>22830</v>
      </c>
      <c r="G29" s="74">
        <f>SUM(G2:G28)</f>
        <v>25113.000000000007</v>
      </c>
      <c r="H29" s="75"/>
      <c r="I29" s="76">
        <f>SUM(I2:I28)</f>
        <v>848296800</v>
      </c>
      <c r="J29" s="76">
        <f>SUM(J2:J28)</f>
        <v>933126480</v>
      </c>
      <c r="K29" s="77"/>
      <c r="L29" s="76">
        <f>SUM(L2:L28)</f>
        <v>75339000.000000015</v>
      </c>
    </row>
  </sheetData>
  <mergeCells count="1">
    <mergeCell ref="A29:E2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5E5CD-AD91-4ECB-ABCB-FC6F6021DF55}">
  <dimension ref="A1:N22"/>
  <sheetViews>
    <sheetView topLeftCell="A13" zoomScale="175" zoomScaleNormal="175" workbookViewId="0">
      <selection activeCell="F22" sqref="F22:G22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6" width="6.7109375" style="78" customWidth="1"/>
    <col min="7" max="7" width="6" style="78" customWidth="1"/>
    <col min="8" max="8" width="6.140625" style="78" customWidth="1"/>
    <col min="9" max="10" width="11.140625" style="78" customWidth="1"/>
    <col min="11" max="11" width="7.140625" style="78" customWidth="1"/>
    <col min="12" max="12" width="10.28515625" style="78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0" t="s">
        <v>78</v>
      </c>
      <c r="E2" s="81" t="s">
        <v>16</v>
      </c>
      <c r="F2" s="67">
        <v>797</v>
      </c>
      <c r="G2" s="67">
        <f>F2*1.1</f>
        <v>876.7</v>
      </c>
      <c r="H2" s="68">
        <v>36000</v>
      </c>
      <c r="I2" s="69">
        <v>0</v>
      </c>
      <c r="J2" s="69">
        <f>I2*1.1</f>
        <v>0</v>
      </c>
      <c r="K2" s="70">
        <f t="shared" ref="K2:K21" si="0">MROUND((J2*0.025/12),500)</f>
        <v>0</v>
      </c>
      <c r="L2" s="71">
        <f>G2*3000</f>
        <v>2630100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1" t="s">
        <v>17</v>
      </c>
      <c r="E3" s="81" t="s">
        <v>17</v>
      </c>
      <c r="F3" s="67">
        <v>911</v>
      </c>
      <c r="G3" s="67">
        <f t="shared" ref="G3:G21" si="1">F3*1.1</f>
        <v>1002.1000000000001</v>
      </c>
      <c r="H3" s="68">
        <f>H2</f>
        <v>36000</v>
      </c>
      <c r="I3" s="69">
        <v>0</v>
      </c>
      <c r="J3" s="69">
        <f t="shared" ref="J3:J21" si="2">I3*1.1</f>
        <v>0</v>
      </c>
      <c r="K3" s="70">
        <f t="shared" si="0"/>
        <v>0</v>
      </c>
      <c r="L3" s="71">
        <f t="shared" ref="L3:L21" si="3">G3*3000</f>
        <v>3006300.0000000005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0" t="s">
        <v>78</v>
      </c>
      <c r="E4" s="81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0"/>
        <v>0</v>
      </c>
      <c r="L4" s="71">
        <f t="shared" si="3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0" t="s">
        <v>78</v>
      </c>
      <c r="E5" s="81" t="s">
        <v>16</v>
      </c>
      <c r="F5" s="67">
        <v>797</v>
      </c>
      <c r="G5" s="67">
        <f t="shared" si="1"/>
        <v>876.7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0"/>
        <v>0</v>
      </c>
      <c r="L5" s="71">
        <f t="shared" si="3"/>
        <v>2630100</v>
      </c>
      <c r="M5" s="61" t="s">
        <v>108</v>
      </c>
    </row>
    <row r="6" spans="1:14" x14ac:dyDescent="0.25">
      <c r="A6" s="33">
        <v>5</v>
      </c>
      <c r="B6" s="33">
        <v>203</v>
      </c>
      <c r="C6" s="33">
        <v>2</v>
      </c>
      <c r="D6" s="81" t="s">
        <v>17</v>
      </c>
      <c r="E6" s="81" t="s">
        <v>17</v>
      </c>
      <c r="F6" s="67">
        <v>911</v>
      </c>
      <c r="G6" s="67">
        <f t="shared" si="1"/>
        <v>1002.1000000000001</v>
      </c>
      <c r="H6" s="68" t="e">
        <f>#REF!</f>
        <v>#REF!</v>
      </c>
      <c r="I6" s="69">
        <v>0</v>
      </c>
      <c r="J6" s="69">
        <f t="shared" si="2"/>
        <v>0</v>
      </c>
      <c r="K6" s="70">
        <f t="shared" si="0"/>
        <v>0</v>
      </c>
      <c r="L6" s="71">
        <f t="shared" si="3"/>
        <v>3006300.0000000005</v>
      </c>
      <c r="M6" s="61" t="s">
        <v>108</v>
      </c>
    </row>
    <row r="7" spans="1:14" x14ac:dyDescent="0.25">
      <c r="A7" s="33">
        <v>6</v>
      </c>
      <c r="B7" s="33">
        <v>204</v>
      </c>
      <c r="C7" s="33">
        <v>2</v>
      </c>
      <c r="D7" s="80" t="s">
        <v>78</v>
      </c>
      <c r="E7" s="81" t="s">
        <v>16</v>
      </c>
      <c r="F7" s="67">
        <v>798</v>
      </c>
      <c r="G7" s="67">
        <f t="shared" si="1"/>
        <v>877.80000000000007</v>
      </c>
      <c r="H7" s="68" t="e">
        <f>H6</f>
        <v>#REF!</v>
      </c>
      <c r="I7" s="69">
        <v>0</v>
      </c>
      <c r="J7" s="69">
        <f t="shared" si="2"/>
        <v>0</v>
      </c>
      <c r="K7" s="70">
        <f t="shared" si="0"/>
        <v>0</v>
      </c>
      <c r="L7" s="71">
        <f t="shared" si="3"/>
        <v>2633400</v>
      </c>
      <c r="M7" s="61" t="s">
        <v>108</v>
      </c>
    </row>
    <row r="8" spans="1:14" x14ac:dyDescent="0.25">
      <c r="A8" s="33">
        <v>7</v>
      </c>
      <c r="B8" s="33">
        <v>301</v>
      </c>
      <c r="C8" s="33">
        <v>3</v>
      </c>
      <c r="D8" s="80" t="s">
        <v>78</v>
      </c>
      <c r="E8" s="81" t="s">
        <v>16</v>
      </c>
      <c r="F8" s="67">
        <v>797</v>
      </c>
      <c r="G8" s="67">
        <f t="shared" si="1"/>
        <v>876.7</v>
      </c>
      <c r="H8" s="68" t="e">
        <f>H7+150</f>
        <v>#REF!</v>
      </c>
      <c r="I8" s="69">
        <v>0</v>
      </c>
      <c r="J8" s="69">
        <f t="shared" si="2"/>
        <v>0</v>
      </c>
      <c r="K8" s="70">
        <f t="shared" si="0"/>
        <v>0</v>
      </c>
      <c r="L8" s="71">
        <f t="shared" si="3"/>
        <v>2630100</v>
      </c>
      <c r="M8" s="61" t="s">
        <v>108</v>
      </c>
    </row>
    <row r="9" spans="1:14" x14ac:dyDescent="0.25">
      <c r="A9" s="33">
        <v>8</v>
      </c>
      <c r="B9" s="33">
        <v>303</v>
      </c>
      <c r="C9" s="33">
        <v>3</v>
      </c>
      <c r="D9" s="81" t="s">
        <v>17</v>
      </c>
      <c r="E9" s="81" t="s">
        <v>17</v>
      </c>
      <c r="F9" s="67">
        <v>911</v>
      </c>
      <c r="G9" s="67">
        <f t="shared" si="1"/>
        <v>1002.1000000000001</v>
      </c>
      <c r="H9" s="68" t="e">
        <f>#REF!</f>
        <v>#REF!</v>
      </c>
      <c r="I9" s="69">
        <v>0</v>
      </c>
      <c r="J9" s="69">
        <f t="shared" si="2"/>
        <v>0</v>
      </c>
      <c r="K9" s="70">
        <f t="shared" si="0"/>
        <v>0</v>
      </c>
      <c r="L9" s="71">
        <f t="shared" si="3"/>
        <v>3006300.0000000005</v>
      </c>
      <c r="M9" s="61" t="s">
        <v>108</v>
      </c>
    </row>
    <row r="10" spans="1:14" x14ac:dyDescent="0.25">
      <c r="A10" s="33">
        <v>9</v>
      </c>
      <c r="B10" s="33">
        <v>304</v>
      </c>
      <c r="C10" s="33">
        <v>3</v>
      </c>
      <c r="D10" s="80" t="s">
        <v>78</v>
      </c>
      <c r="E10" s="81" t="s">
        <v>16</v>
      </c>
      <c r="F10" s="67">
        <v>798</v>
      </c>
      <c r="G10" s="67">
        <f t="shared" si="1"/>
        <v>877.80000000000007</v>
      </c>
      <c r="H10" s="68" t="e">
        <f>H9</f>
        <v>#REF!</v>
      </c>
      <c r="I10" s="69">
        <v>0</v>
      </c>
      <c r="J10" s="69">
        <f t="shared" si="2"/>
        <v>0</v>
      </c>
      <c r="K10" s="70">
        <f t="shared" si="0"/>
        <v>0</v>
      </c>
      <c r="L10" s="71">
        <f t="shared" si="3"/>
        <v>2633400</v>
      </c>
      <c r="M10" s="61" t="s">
        <v>108</v>
      </c>
    </row>
    <row r="11" spans="1:14" x14ac:dyDescent="0.25">
      <c r="A11" s="33">
        <v>10</v>
      </c>
      <c r="B11" s="33">
        <v>401</v>
      </c>
      <c r="C11" s="33">
        <v>4</v>
      </c>
      <c r="D11" s="80" t="s">
        <v>78</v>
      </c>
      <c r="E11" s="81" t="s">
        <v>16</v>
      </c>
      <c r="F11" s="67">
        <v>797</v>
      </c>
      <c r="G11" s="67">
        <f t="shared" si="1"/>
        <v>876.7</v>
      </c>
      <c r="H11" s="68" t="e">
        <f>H10+150</f>
        <v>#REF!</v>
      </c>
      <c r="I11" s="69">
        <v>0</v>
      </c>
      <c r="J11" s="69">
        <f t="shared" si="2"/>
        <v>0</v>
      </c>
      <c r="K11" s="70">
        <f t="shared" si="0"/>
        <v>0</v>
      </c>
      <c r="L11" s="71">
        <f t="shared" si="3"/>
        <v>2630100</v>
      </c>
      <c r="M11" s="61" t="s">
        <v>108</v>
      </c>
    </row>
    <row r="12" spans="1:14" x14ac:dyDescent="0.25">
      <c r="A12" s="33">
        <v>11</v>
      </c>
      <c r="B12" s="33">
        <v>403</v>
      </c>
      <c r="C12" s="33">
        <v>4</v>
      </c>
      <c r="D12" s="81" t="s">
        <v>17</v>
      </c>
      <c r="E12" s="81" t="s">
        <v>17</v>
      </c>
      <c r="F12" s="67">
        <v>911</v>
      </c>
      <c r="G12" s="67">
        <f t="shared" si="1"/>
        <v>1002.1000000000001</v>
      </c>
      <c r="H12" s="68" t="e">
        <f>#REF!</f>
        <v>#REF!</v>
      </c>
      <c r="I12" s="69">
        <v>0</v>
      </c>
      <c r="J12" s="69">
        <f t="shared" si="2"/>
        <v>0</v>
      </c>
      <c r="K12" s="70">
        <f t="shared" si="0"/>
        <v>0</v>
      </c>
      <c r="L12" s="71">
        <f t="shared" si="3"/>
        <v>3006300.0000000005</v>
      </c>
      <c r="M12" s="61" t="s">
        <v>108</v>
      </c>
    </row>
    <row r="13" spans="1:14" x14ac:dyDescent="0.25">
      <c r="A13" s="33">
        <v>12</v>
      </c>
      <c r="B13" s="33">
        <v>404</v>
      </c>
      <c r="C13" s="33">
        <v>4</v>
      </c>
      <c r="D13" s="80" t="s">
        <v>78</v>
      </c>
      <c r="E13" s="81" t="s">
        <v>16</v>
      </c>
      <c r="F13" s="67">
        <v>798</v>
      </c>
      <c r="G13" s="67">
        <f t="shared" si="1"/>
        <v>877.80000000000007</v>
      </c>
      <c r="H13" s="68" t="e">
        <f>H12</f>
        <v>#REF!</v>
      </c>
      <c r="I13" s="69">
        <v>0</v>
      </c>
      <c r="J13" s="69">
        <f t="shared" si="2"/>
        <v>0</v>
      </c>
      <c r="K13" s="70">
        <f t="shared" si="0"/>
        <v>0</v>
      </c>
      <c r="L13" s="71">
        <f t="shared" si="3"/>
        <v>2633400</v>
      </c>
      <c r="M13" s="61" t="s">
        <v>108</v>
      </c>
    </row>
    <row r="14" spans="1:14" x14ac:dyDescent="0.25">
      <c r="A14" s="33">
        <v>13</v>
      </c>
      <c r="B14" s="33">
        <v>501</v>
      </c>
      <c r="C14" s="33">
        <v>5</v>
      </c>
      <c r="D14" s="80" t="s">
        <v>78</v>
      </c>
      <c r="E14" s="81" t="s">
        <v>16</v>
      </c>
      <c r="F14" s="67">
        <v>797</v>
      </c>
      <c r="G14" s="67">
        <f t="shared" si="1"/>
        <v>876.7</v>
      </c>
      <c r="H14" s="68" t="e">
        <f>H13+150</f>
        <v>#REF!</v>
      </c>
      <c r="I14" s="69">
        <v>0</v>
      </c>
      <c r="J14" s="69">
        <f t="shared" si="2"/>
        <v>0</v>
      </c>
      <c r="K14" s="70">
        <f t="shared" si="0"/>
        <v>0</v>
      </c>
      <c r="L14" s="71">
        <f t="shared" si="3"/>
        <v>2630100</v>
      </c>
      <c r="M14" s="61" t="s">
        <v>108</v>
      </c>
    </row>
    <row r="15" spans="1:14" x14ac:dyDescent="0.25">
      <c r="A15" s="33">
        <v>14</v>
      </c>
      <c r="B15" s="33">
        <v>503</v>
      </c>
      <c r="C15" s="33">
        <v>5</v>
      </c>
      <c r="D15" s="81" t="s">
        <v>17</v>
      </c>
      <c r="E15" s="81" t="s">
        <v>17</v>
      </c>
      <c r="F15" s="67">
        <v>911</v>
      </c>
      <c r="G15" s="67">
        <f t="shared" si="1"/>
        <v>1002.1000000000001</v>
      </c>
      <c r="H15" s="68" t="e">
        <f>#REF!</f>
        <v>#REF!</v>
      </c>
      <c r="I15" s="69">
        <v>0</v>
      </c>
      <c r="J15" s="69">
        <f t="shared" si="2"/>
        <v>0</v>
      </c>
      <c r="K15" s="70">
        <f t="shared" si="0"/>
        <v>0</v>
      </c>
      <c r="L15" s="71">
        <f t="shared" si="3"/>
        <v>3006300.0000000005</v>
      </c>
      <c r="M15" s="61" t="s">
        <v>108</v>
      </c>
    </row>
    <row r="16" spans="1:14" x14ac:dyDescent="0.25">
      <c r="A16" s="33">
        <v>15</v>
      </c>
      <c r="B16" s="33">
        <v>504</v>
      </c>
      <c r="C16" s="33">
        <v>5</v>
      </c>
      <c r="D16" s="80" t="s">
        <v>78</v>
      </c>
      <c r="E16" s="81" t="s">
        <v>16</v>
      </c>
      <c r="F16" s="67">
        <v>798</v>
      </c>
      <c r="G16" s="67">
        <f t="shared" si="1"/>
        <v>877.80000000000007</v>
      </c>
      <c r="H16" s="68" t="e">
        <f>H15</f>
        <v>#REF!</v>
      </c>
      <c r="I16" s="69">
        <v>0</v>
      </c>
      <c r="J16" s="69">
        <f t="shared" si="2"/>
        <v>0</v>
      </c>
      <c r="K16" s="70">
        <f t="shared" si="0"/>
        <v>0</v>
      </c>
      <c r="L16" s="71">
        <f t="shared" si="3"/>
        <v>2633400</v>
      </c>
      <c r="M16" s="61" t="s">
        <v>108</v>
      </c>
    </row>
    <row r="17" spans="1:13" x14ac:dyDescent="0.25">
      <c r="A17" s="33">
        <v>16</v>
      </c>
      <c r="B17" s="33">
        <v>603</v>
      </c>
      <c r="C17" s="33">
        <v>6</v>
      </c>
      <c r="D17" s="82" t="s">
        <v>17</v>
      </c>
      <c r="E17" s="81" t="s">
        <v>17</v>
      </c>
      <c r="F17" s="67">
        <v>911</v>
      </c>
      <c r="G17" s="67">
        <f t="shared" si="1"/>
        <v>1002.1000000000001</v>
      </c>
      <c r="H17" s="68" t="e">
        <f>#REF!</f>
        <v>#REF!</v>
      </c>
      <c r="I17" s="69">
        <v>0</v>
      </c>
      <c r="J17" s="69">
        <f t="shared" si="2"/>
        <v>0</v>
      </c>
      <c r="K17" s="70">
        <f t="shared" si="0"/>
        <v>0</v>
      </c>
      <c r="L17" s="71">
        <f t="shared" si="3"/>
        <v>3006300.0000000005</v>
      </c>
      <c r="M17" s="61" t="s">
        <v>108</v>
      </c>
    </row>
    <row r="18" spans="1:13" x14ac:dyDescent="0.25">
      <c r="A18" s="33">
        <v>17</v>
      </c>
      <c r="B18" s="33">
        <v>604</v>
      </c>
      <c r="C18" s="33">
        <v>6</v>
      </c>
      <c r="D18" s="83" t="s">
        <v>78</v>
      </c>
      <c r="E18" s="81" t="s">
        <v>16</v>
      </c>
      <c r="F18" s="67">
        <v>798</v>
      </c>
      <c r="G18" s="67">
        <f t="shared" si="1"/>
        <v>877.80000000000007</v>
      </c>
      <c r="H18" s="68" t="e">
        <f>H17</f>
        <v>#REF!</v>
      </c>
      <c r="I18" s="69">
        <v>0</v>
      </c>
      <c r="J18" s="69">
        <f t="shared" si="2"/>
        <v>0</v>
      </c>
      <c r="K18" s="70">
        <f t="shared" si="0"/>
        <v>0</v>
      </c>
      <c r="L18" s="71">
        <f t="shared" si="3"/>
        <v>2633400</v>
      </c>
      <c r="M18" s="61" t="s">
        <v>108</v>
      </c>
    </row>
    <row r="19" spans="1:13" x14ac:dyDescent="0.25">
      <c r="A19" s="33">
        <v>18</v>
      </c>
      <c r="B19" s="33">
        <v>703</v>
      </c>
      <c r="C19" s="33">
        <v>7</v>
      </c>
      <c r="D19" s="82" t="s">
        <v>17</v>
      </c>
      <c r="E19" s="81" t="s">
        <v>17</v>
      </c>
      <c r="F19" s="67">
        <v>911</v>
      </c>
      <c r="G19" s="67">
        <f t="shared" si="1"/>
        <v>1002.1000000000001</v>
      </c>
      <c r="H19" s="68" t="e">
        <f>#REF!</f>
        <v>#REF!</v>
      </c>
      <c r="I19" s="69">
        <v>0</v>
      </c>
      <c r="J19" s="69">
        <f t="shared" si="2"/>
        <v>0</v>
      </c>
      <c r="K19" s="70">
        <f t="shared" si="0"/>
        <v>0</v>
      </c>
      <c r="L19" s="71">
        <f t="shared" si="3"/>
        <v>3006300.0000000005</v>
      </c>
      <c r="M19" s="61" t="s">
        <v>108</v>
      </c>
    </row>
    <row r="20" spans="1:13" x14ac:dyDescent="0.25">
      <c r="A20" s="33">
        <v>19</v>
      </c>
      <c r="B20" s="33">
        <v>704</v>
      </c>
      <c r="C20" s="33">
        <v>7</v>
      </c>
      <c r="D20" s="83" t="s">
        <v>78</v>
      </c>
      <c r="E20" s="81" t="s">
        <v>16</v>
      </c>
      <c r="F20" s="67">
        <v>798</v>
      </c>
      <c r="G20" s="67">
        <f t="shared" si="1"/>
        <v>877.80000000000007</v>
      </c>
      <c r="H20" s="68" t="e">
        <f>H19</f>
        <v>#REF!</v>
      </c>
      <c r="I20" s="69">
        <v>0</v>
      </c>
      <c r="J20" s="69">
        <f t="shared" si="2"/>
        <v>0</v>
      </c>
      <c r="K20" s="70">
        <f t="shared" si="0"/>
        <v>0</v>
      </c>
      <c r="L20" s="71">
        <f t="shared" si="3"/>
        <v>2633400</v>
      </c>
      <c r="M20" s="61" t="s">
        <v>108</v>
      </c>
    </row>
    <row r="21" spans="1:13" x14ac:dyDescent="0.25">
      <c r="A21" s="33">
        <v>20</v>
      </c>
      <c r="B21" s="33">
        <v>903</v>
      </c>
      <c r="C21" s="33">
        <v>9</v>
      </c>
      <c r="D21" s="82" t="s">
        <v>17</v>
      </c>
      <c r="E21" s="81" t="s">
        <v>17</v>
      </c>
      <c r="F21" s="67">
        <v>911</v>
      </c>
      <c r="G21" s="67">
        <f t="shared" si="1"/>
        <v>1002.1000000000001</v>
      </c>
      <c r="H21" s="68" t="e">
        <f>#REF!</f>
        <v>#REF!</v>
      </c>
      <c r="I21" s="69">
        <v>0</v>
      </c>
      <c r="J21" s="69">
        <f t="shared" si="2"/>
        <v>0</v>
      </c>
      <c r="K21" s="70">
        <f t="shared" si="0"/>
        <v>0</v>
      </c>
      <c r="L21" s="71">
        <f t="shared" si="3"/>
        <v>3006300.0000000005</v>
      </c>
      <c r="M21" s="61" t="s">
        <v>108</v>
      </c>
    </row>
    <row r="22" spans="1:13" x14ac:dyDescent="0.25">
      <c r="A22" s="55" t="s">
        <v>4</v>
      </c>
      <c r="B22" s="56"/>
      <c r="C22" s="56"/>
      <c r="D22" s="56"/>
      <c r="E22" s="57"/>
      <c r="F22" s="74">
        <f>SUM(F2:F21)</f>
        <v>16859</v>
      </c>
      <c r="G22" s="74">
        <f>SUM(G2:G21)</f>
        <v>18544.899999999998</v>
      </c>
      <c r="H22" s="75"/>
      <c r="I22" s="76">
        <f>SUM(I2:I21)</f>
        <v>0</v>
      </c>
      <c r="J22" s="76">
        <f>SUM(J2:J21)</f>
        <v>0</v>
      </c>
      <c r="K22" s="77"/>
      <c r="L22" s="76">
        <f>SUM(L2:L21)</f>
        <v>55634700</v>
      </c>
    </row>
  </sheetData>
  <mergeCells count="1">
    <mergeCell ref="A22:E2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B2E4A-E5DD-4E92-9594-12C680936B52}">
  <dimension ref="A1:N48"/>
  <sheetViews>
    <sheetView tabSelected="1" zoomScale="175" zoomScaleNormal="175" workbookViewId="0">
      <selection activeCell="O13" sqref="O13"/>
    </sheetView>
  </sheetViews>
  <sheetFormatPr defaultRowHeight="15" x14ac:dyDescent="0.25"/>
  <cols>
    <col min="1" max="1" width="4" style="3" customWidth="1"/>
    <col min="2" max="2" width="5.85546875" style="3" customWidth="1"/>
    <col min="3" max="3" width="3.5703125" style="3" customWidth="1"/>
    <col min="4" max="4" width="4.85546875" style="60" customWidth="1"/>
    <col min="5" max="5" width="5.7109375" style="60" customWidth="1"/>
    <col min="6" max="6" width="6.7109375" style="3" customWidth="1"/>
    <col min="7" max="7" width="6" style="3" customWidth="1"/>
    <col min="8" max="8" width="6.140625" style="3" customWidth="1"/>
    <col min="9" max="10" width="11.140625" style="3" customWidth="1"/>
    <col min="11" max="11" width="7.140625" style="3" customWidth="1"/>
    <col min="12" max="12" width="10.140625" style="3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798</v>
      </c>
      <c r="G2" s="67">
        <f>F2*1.1</f>
        <v>877.80000000000007</v>
      </c>
      <c r="H2" s="68">
        <v>36000</v>
      </c>
      <c r="I2" s="69">
        <v>0</v>
      </c>
      <c r="J2" s="69">
        <f>I2*1.1</f>
        <v>0</v>
      </c>
      <c r="K2" s="70">
        <f t="shared" ref="K2:K47" si="0">MROUND((J2*0.025/12),500)</f>
        <v>0</v>
      </c>
      <c r="L2" s="71">
        <f>G2*3000</f>
        <v>2633400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910</v>
      </c>
      <c r="G3" s="67">
        <f t="shared" ref="G3:G47" si="1">F3*1.1</f>
        <v>1001.0000000000001</v>
      </c>
      <c r="H3" s="68">
        <f>H2</f>
        <v>36000</v>
      </c>
      <c r="I3" s="69">
        <v>0</v>
      </c>
      <c r="J3" s="69">
        <f t="shared" ref="J3:J47" si="2">I3*1.1</f>
        <v>0</v>
      </c>
      <c r="K3" s="70">
        <f t="shared" ref="K3:K47" si="3">MROUND((J3*0.025/12),500)</f>
        <v>0</v>
      </c>
      <c r="L3" s="71">
        <f t="shared" ref="L3:L47" si="4">G3*3000</f>
        <v>3003000.0000000005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3"/>
        <v>0</v>
      </c>
      <c r="L4" s="71">
        <f t="shared" si="4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798</v>
      </c>
      <c r="G5" s="67">
        <f t="shared" si="1"/>
        <v>877.80000000000007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3"/>
        <v>0</v>
      </c>
      <c r="L5" s="71">
        <f t="shared" si="4"/>
        <v>2633400</v>
      </c>
      <c r="M5" s="61" t="s">
        <v>108</v>
      </c>
    </row>
    <row r="6" spans="1:14" x14ac:dyDescent="0.25">
      <c r="A6" s="33">
        <v>5</v>
      </c>
      <c r="B6" s="33">
        <v>202</v>
      </c>
      <c r="C6" s="33">
        <v>2</v>
      </c>
      <c r="D6" s="86" t="s">
        <v>16</v>
      </c>
      <c r="E6" s="86" t="s">
        <v>16</v>
      </c>
      <c r="F6" s="67">
        <v>770</v>
      </c>
      <c r="G6" s="67">
        <f t="shared" si="1"/>
        <v>847.00000000000011</v>
      </c>
      <c r="H6" s="68">
        <f>H5</f>
        <v>36150</v>
      </c>
      <c r="I6" s="69">
        <f t="shared" ref="I3:I47" si="5">F6*H6</f>
        <v>27835500</v>
      </c>
      <c r="J6" s="69">
        <f t="shared" si="2"/>
        <v>30619050.000000004</v>
      </c>
      <c r="K6" s="70">
        <f t="shared" si="3"/>
        <v>64000</v>
      </c>
      <c r="L6" s="71">
        <f t="shared" si="4"/>
        <v>2541000.0000000005</v>
      </c>
      <c r="M6" s="61" t="s">
        <v>107</v>
      </c>
    </row>
    <row r="7" spans="1:14" x14ac:dyDescent="0.25">
      <c r="A7" s="33">
        <v>6</v>
      </c>
      <c r="B7" s="33">
        <v>203</v>
      </c>
      <c r="C7" s="33">
        <v>2</v>
      </c>
      <c r="D7" s="86" t="s">
        <v>17</v>
      </c>
      <c r="E7" s="86" t="s">
        <v>17</v>
      </c>
      <c r="F7" s="67">
        <v>910</v>
      </c>
      <c r="G7" s="67">
        <f t="shared" si="1"/>
        <v>1001.0000000000001</v>
      </c>
      <c r="H7" s="68">
        <f>H6</f>
        <v>36150</v>
      </c>
      <c r="I7" s="69">
        <v>0</v>
      </c>
      <c r="J7" s="69">
        <f t="shared" si="2"/>
        <v>0</v>
      </c>
      <c r="K7" s="70">
        <f t="shared" si="3"/>
        <v>0</v>
      </c>
      <c r="L7" s="71">
        <f t="shared" si="4"/>
        <v>3003000.0000000005</v>
      </c>
      <c r="M7" s="61" t="s">
        <v>108</v>
      </c>
    </row>
    <row r="8" spans="1:14" x14ac:dyDescent="0.25">
      <c r="A8" s="33">
        <v>7</v>
      </c>
      <c r="B8" s="33">
        <v>204</v>
      </c>
      <c r="C8" s="33">
        <v>2</v>
      </c>
      <c r="D8" s="85" t="s">
        <v>78</v>
      </c>
      <c r="E8" s="86" t="s">
        <v>16</v>
      </c>
      <c r="F8" s="67">
        <v>798</v>
      </c>
      <c r="G8" s="67">
        <f t="shared" si="1"/>
        <v>877.80000000000007</v>
      </c>
      <c r="H8" s="68">
        <f>H7</f>
        <v>36150</v>
      </c>
      <c r="I8" s="69">
        <v>0</v>
      </c>
      <c r="J8" s="69">
        <f t="shared" si="2"/>
        <v>0</v>
      </c>
      <c r="K8" s="70">
        <f t="shared" si="3"/>
        <v>0</v>
      </c>
      <c r="L8" s="71">
        <f t="shared" si="4"/>
        <v>2633400</v>
      </c>
      <c r="M8" s="61" t="s">
        <v>108</v>
      </c>
    </row>
    <row r="9" spans="1:14" x14ac:dyDescent="0.25">
      <c r="A9" s="33">
        <v>8</v>
      </c>
      <c r="B9" s="33">
        <v>301</v>
      </c>
      <c r="C9" s="33">
        <v>3</v>
      </c>
      <c r="D9" s="85" t="s">
        <v>78</v>
      </c>
      <c r="E9" s="86" t="s">
        <v>16</v>
      </c>
      <c r="F9" s="67">
        <v>798</v>
      </c>
      <c r="G9" s="67">
        <f t="shared" si="1"/>
        <v>877.80000000000007</v>
      </c>
      <c r="H9" s="68">
        <f>H8+150</f>
        <v>36300</v>
      </c>
      <c r="I9" s="69">
        <v>0</v>
      </c>
      <c r="J9" s="69">
        <f t="shared" si="2"/>
        <v>0</v>
      </c>
      <c r="K9" s="70">
        <f t="shared" si="3"/>
        <v>0</v>
      </c>
      <c r="L9" s="71">
        <f t="shared" si="4"/>
        <v>2633400</v>
      </c>
      <c r="M9" s="61" t="s">
        <v>108</v>
      </c>
    </row>
    <row r="10" spans="1:14" x14ac:dyDescent="0.25">
      <c r="A10" s="33">
        <v>9</v>
      </c>
      <c r="B10" s="33">
        <v>302</v>
      </c>
      <c r="C10" s="33">
        <v>3</v>
      </c>
      <c r="D10" s="86" t="s">
        <v>16</v>
      </c>
      <c r="E10" s="86" t="s">
        <v>16</v>
      </c>
      <c r="F10" s="67">
        <v>770</v>
      </c>
      <c r="G10" s="67">
        <f t="shared" si="1"/>
        <v>847.00000000000011</v>
      </c>
      <c r="H10" s="68">
        <f>H9</f>
        <v>36300</v>
      </c>
      <c r="I10" s="69">
        <f t="shared" si="5"/>
        <v>27951000</v>
      </c>
      <c r="J10" s="69">
        <f t="shared" si="2"/>
        <v>30746100.000000004</v>
      </c>
      <c r="K10" s="70">
        <f t="shared" si="3"/>
        <v>64000</v>
      </c>
      <c r="L10" s="71">
        <f t="shared" si="4"/>
        <v>2541000.0000000005</v>
      </c>
      <c r="M10" s="61" t="s">
        <v>107</v>
      </c>
    </row>
    <row r="11" spans="1:14" x14ac:dyDescent="0.25">
      <c r="A11" s="33">
        <v>10</v>
      </c>
      <c r="B11" s="33">
        <v>303</v>
      </c>
      <c r="C11" s="33">
        <v>3</v>
      </c>
      <c r="D11" s="86" t="s">
        <v>17</v>
      </c>
      <c r="E11" s="86" t="s">
        <v>17</v>
      </c>
      <c r="F11" s="67">
        <v>910</v>
      </c>
      <c r="G11" s="67">
        <f t="shared" si="1"/>
        <v>1001.0000000000001</v>
      </c>
      <c r="H11" s="68">
        <f>H10</f>
        <v>36300</v>
      </c>
      <c r="I11" s="69">
        <v>0</v>
      </c>
      <c r="J11" s="69">
        <f t="shared" si="2"/>
        <v>0</v>
      </c>
      <c r="K11" s="70">
        <f t="shared" si="3"/>
        <v>0</v>
      </c>
      <c r="L11" s="71">
        <f t="shared" si="4"/>
        <v>3003000.0000000005</v>
      </c>
      <c r="M11" s="61" t="s">
        <v>108</v>
      </c>
    </row>
    <row r="12" spans="1:14" x14ac:dyDescent="0.25">
      <c r="A12" s="33">
        <v>11</v>
      </c>
      <c r="B12" s="33">
        <v>304</v>
      </c>
      <c r="C12" s="33">
        <v>3</v>
      </c>
      <c r="D12" s="85" t="s">
        <v>78</v>
      </c>
      <c r="E12" s="86" t="s">
        <v>16</v>
      </c>
      <c r="F12" s="67">
        <v>798</v>
      </c>
      <c r="G12" s="67">
        <f t="shared" si="1"/>
        <v>877.80000000000007</v>
      </c>
      <c r="H12" s="68">
        <f>H11</f>
        <v>36300</v>
      </c>
      <c r="I12" s="69">
        <v>0</v>
      </c>
      <c r="J12" s="69">
        <f t="shared" si="2"/>
        <v>0</v>
      </c>
      <c r="K12" s="70">
        <f t="shared" si="3"/>
        <v>0</v>
      </c>
      <c r="L12" s="71">
        <f t="shared" si="4"/>
        <v>2633400</v>
      </c>
      <c r="M12" s="61" t="s">
        <v>108</v>
      </c>
    </row>
    <row r="13" spans="1:14" x14ac:dyDescent="0.25">
      <c r="A13" s="33">
        <v>12</v>
      </c>
      <c r="B13" s="33">
        <v>401</v>
      </c>
      <c r="C13" s="33">
        <v>4</v>
      </c>
      <c r="D13" s="85" t="s">
        <v>78</v>
      </c>
      <c r="E13" s="86" t="s">
        <v>16</v>
      </c>
      <c r="F13" s="67">
        <v>798</v>
      </c>
      <c r="G13" s="67">
        <f t="shared" si="1"/>
        <v>877.80000000000007</v>
      </c>
      <c r="H13" s="68">
        <f>H12+150</f>
        <v>36450</v>
      </c>
      <c r="I13" s="69">
        <v>0</v>
      </c>
      <c r="J13" s="69">
        <f t="shared" si="2"/>
        <v>0</v>
      </c>
      <c r="K13" s="70">
        <f t="shared" si="3"/>
        <v>0</v>
      </c>
      <c r="L13" s="71">
        <f t="shared" si="4"/>
        <v>2633400</v>
      </c>
      <c r="M13" s="61" t="s">
        <v>108</v>
      </c>
    </row>
    <row r="14" spans="1:14" x14ac:dyDescent="0.25">
      <c r="A14" s="33">
        <v>13</v>
      </c>
      <c r="B14" s="33">
        <v>402</v>
      </c>
      <c r="C14" s="33">
        <v>4</v>
      </c>
      <c r="D14" s="86" t="s">
        <v>16</v>
      </c>
      <c r="E14" s="86" t="s">
        <v>16</v>
      </c>
      <c r="F14" s="67">
        <v>770</v>
      </c>
      <c r="G14" s="67">
        <f t="shared" si="1"/>
        <v>847.00000000000011</v>
      </c>
      <c r="H14" s="68">
        <f>H13</f>
        <v>36450</v>
      </c>
      <c r="I14" s="69">
        <f t="shared" si="5"/>
        <v>28066500</v>
      </c>
      <c r="J14" s="69">
        <f t="shared" si="2"/>
        <v>30873150.000000004</v>
      </c>
      <c r="K14" s="70">
        <f t="shared" si="3"/>
        <v>64500</v>
      </c>
      <c r="L14" s="71">
        <f t="shared" si="4"/>
        <v>2541000.0000000005</v>
      </c>
      <c r="M14" s="61" t="s">
        <v>107</v>
      </c>
    </row>
    <row r="15" spans="1:14" x14ac:dyDescent="0.25">
      <c r="A15" s="33">
        <v>14</v>
      </c>
      <c r="B15" s="33">
        <v>403</v>
      </c>
      <c r="C15" s="33">
        <v>4</v>
      </c>
      <c r="D15" s="86" t="s">
        <v>17</v>
      </c>
      <c r="E15" s="86" t="s">
        <v>17</v>
      </c>
      <c r="F15" s="67">
        <v>910</v>
      </c>
      <c r="G15" s="67">
        <f t="shared" si="1"/>
        <v>1001.0000000000001</v>
      </c>
      <c r="H15" s="68">
        <f>H14</f>
        <v>36450</v>
      </c>
      <c r="I15" s="69">
        <v>0</v>
      </c>
      <c r="J15" s="69">
        <f t="shared" si="2"/>
        <v>0</v>
      </c>
      <c r="K15" s="70">
        <f t="shared" si="3"/>
        <v>0</v>
      </c>
      <c r="L15" s="71">
        <f t="shared" si="4"/>
        <v>3003000.0000000005</v>
      </c>
      <c r="M15" s="61" t="s">
        <v>108</v>
      </c>
    </row>
    <row r="16" spans="1:14" x14ac:dyDescent="0.25">
      <c r="A16" s="33">
        <v>15</v>
      </c>
      <c r="B16" s="33">
        <v>404</v>
      </c>
      <c r="C16" s="33">
        <v>4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>
        <f>H15</f>
        <v>36450</v>
      </c>
      <c r="I16" s="69">
        <v>0</v>
      </c>
      <c r="J16" s="69">
        <f t="shared" si="2"/>
        <v>0</v>
      </c>
      <c r="K16" s="70">
        <f t="shared" si="3"/>
        <v>0</v>
      </c>
      <c r="L16" s="71">
        <f t="shared" si="4"/>
        <v>2633400</v>
      </c>
      <c r="M16" s="61" t="s">
        <v>108</v>
      </c>
    </row>
    <row r="17" spans="1:13" x14ac:dyDescent="0.25">
      <c r="A17" s="33">
        <v>16</v>
      </c>
      <c r="B17" s="33">
        <v>501</v>
      </c>
      <c r="C17" s="33">
        <v>5</v>
      </c>
      <c r="D17" s="85" t="s">
        <v>78</v>
      </c>
      <c r="E17" s="86" t="s">
        <v>16</v>
      </c>
      <c r="F17" s="67">
        <v>798</v>
      </c>
      <c r="G17" s="67">
        <f t="shared" si="1"/>
        <v>877.80000000000007</v>
      </c>
      <c r="H17" s="68">
        <f>H16+150</f>
        <v>36600</v>
      </c>
      <c r="I17" s="69">
        <v>0</v>
      </c>
      <c r="J17" s="69">
        <f t="shared" si="2"/>
        <v>0</v>
      </c>
      <c r="K17" s="70">
        <f t="shared" si="3"/>
        <v>0</v>
      </c>
      <c r="L17" s="71">
        <f t="shared" si="4"/>
        <v>2633400</v>
      </c>
      <c r="M17" s="61" t="s">
        <v>108</v>
      </c>
    </row>
    <row r="18" spans="1:13" x14ac:dyDescent="0.25">
      <c r="A18" s="33">
        <v>17</v>
      </c>
      <c r="B18" s="33">
        <v>502</v>
      </c>
      <c r="C18" s="33">
        <v>5</v>
      </c>
      <c r="D18" s="86" t="s">
        <v>16</v>
      </c>
      <c r="E18" s="86" t="s">
        <v>16</v>
      </c>
      <c r="F18" s="67">
        <v>770</v>
      </c>
      <c r="G18" s="67">
        <f t="shared" si="1"/>
        <v>847.00000000000011</v>
      </c>
      <c r="H18" s="68">
        <f>H17</f>
        <v>36600</v>
      </c>
      <c r="I18" s="69">
        <f t="shared" si="5"/>
        <v>28182000</v>
      </c>
      <c r="J18" s="69">
        <f t="shared" si="2"/>
        <v>31000200.000000004</v>
      </c>
      <c r="K18" s="70">
        <f t="shared" si="3"/>
        <v>64500</v>
      </c>
      <c r="L18" s="71">
        <f t="shared" si="4"/>
        <v>2541000.0000000005</v>
      </c>
      <c r="M18" s="61" t="s">
        <v>107</v>
      </c>
    </row>
    <row r="19" spans="1:13" x14ac:dyDescent="0.25">
      <c r="A19" s="33">
        <v>18</v>
      </c>
      <c r="B19" s="33">
        <v>503</v>
      </c>
      <c r="C19" s="33">
        <v>5</v>
      </c>
      <c r="D19" s="86" t="s">
        <v>17</v>
      </c>
      <c r="E19" s="86" t="s">
        <v>17</v>
      </c>
      <c r="F19" s="67">
        <v>910</v>
      </c>
      <c r="G19" s="67">
        <f t="shared" si="1"/>
        <v>1001.0000000000001</v>
      </c>
      <c r="H19" s="68">
        <f>H18</f>
        <v>36600</v>
      </c>
      <c r="I19" s="69">
        <v>0</v>
      </c>
      <c r="J19" s="69">
        <f t="shared" si="2"/>
        <v>0</v>
      </c>
      <c r="K19" s="70">
        <f t="shared" si="3"/>
        <v>0</v>
      </c>
      <c r="L19" s="71">
        <f t="shared" si="4"/>
        <v>3003000.0000000005</v>
      </c>
      <c r="M19" s="61" t="s">
        <v>108</v>
      </c>
    </row>
    <row r="20" spans="1:13" x14ac:dyDescent="0.25">
      <c r="A20" s="33">
        <v>19</v>
      </c>
      <c r="B20" s="33">
        <v>504</v>
      </c>
      <c r="C20" s="33">
        <v>5</v>
      </c>
      <c r="D20" s="85" t="s">
        <v>78</v>
      </c>
      <c r="E20" s="86" t="s">
        <v>16</v>
      </c>
      <c r="F20" s="67">
        <v>798</v>
      </c>
      <c r="G20" s="67">
        <f t="shared" si="1"/>
        <v>877.80000000000007</v>
      </c>
      <c r="H20" s="68">
        <f>H19</f>
        <v>36600</v>
      </c>
      <c r="I20" s="69">
        <v>0</v>
      </c>
      <c r="J20" s="69">
        <f t="shared" si="2"/>
        <v>0</v>
      </c>
      <c r="K20" s="70">
        <f t="shared" si="3"/>
        <v>0</v>
      </c>
      <c r="L20" s="71">
        <f t="shared" si="4"/>
        <v>2633400</v>
      </c>
      <c r="M20" s="61" t="s">
        <v>108</v>
      </c>
    </row>
    <row r="21" spans="1:13" x14ac:dyDescent="0.25">
      <c r="A21" s="33">
        <v>20</v>
      </c>
      <c r="B21" s="33">
        <v>601</v>
      </c>
      <c r="C21" s="33">
        <v>6</v>
      </c>
      <c r="D21" s="85" t="s">
        <v>17</v>
      </c>
      <c r="E21" s="86" t="s">
        <v>17</v>
      </c>
      <c r="F21" s="67">
        <v>905</v>
      </c>
      <c r="G21" s="67">
        <f t="shared" si="1"/>
        <v>995.50000000000011</v>
      </c>
      <c r="H21" s="68">
        <f>H20+150</f>
        <v>36750</v>
      </c>
      <c r="I21" s="69">
        <f t="shared" si="5"/>
        <v>33258750</v>
      </c>
      <c r="J21" s="69">
        <f t="shared" si="2"/>
        <v>36584625</v>
      </c>
      <c r="K21" s="70">
        <f t="shared" si="3"/>
        <v>76000</v>
      </c>
      <c r="L21" s="71">
        <f t="shared" si="4"/>
        <v>2986500.0000000005</v>
      </c>
      <c r="M21" s="61" t="s">
        <v>107</v>
      </c>
    </row>
    <row r="22" spans="1:13" x14ac:dyDescent="0.25">
      <c r="A22" s="33">
        <v>21</v>
      </c>
      <c r="B22" s="33">
        <v>602</v>
      </c>
      <c r="C22" s="33">
        <v>6</v>
      </c>
      <c r="D22" s="87" t="s">
        <v>16</v>
      </c>
      <c r="E22" s="86" t="s">
        <v>16</v>
      </c>
      <c r="F22" s="67">
        <v>770</v>
      </c>
      <c r="G22" s="67">
        <f t="shared" si="1"/>
        <v>847.00000000000011</v>
      </c>
      <c r="H22" s="68">
        <f>H21</f>
        <v>36750</v>
      </c>
      <c r="I22" s="69">
        <f t="shared" si="5"/>
        <v>28297500</v>
      </c>
      <c r="J22" s="69">
        <f t="shared" si="2"/>
        <v>31127250.000000004</v>
      </c>
      <c r="K22" s="70">
        <f t="shared" si="3"/>
        <v>65000</v>
      </c>
      <c r="L22" s="71">
        <f t="shared" si="4"/>
        <v>2541000.0000000005</v>
      </c>
      <c r="M22" s="61" t="s">
        <v>107</v>
      </c>
    </row>
    <row r="23" spans="1:13" x14ac:dyDescent="0.25">
      <c r="A23" s="33">
        <v>22</v>
      </c>
      <c r="B23" s="33">
        <v>603</v>
      </c>
      <c r="C23" s="33">
        <v>6</v>
      </c>
      <c r="D23" s="87" t="s">
        <v>17</v>
      </c>
      <c r="E23" s="86" t="s">
        <v>17</v>
      </c>
      <c r="F23" s="67">
        <v>910</v>
      </c>
      <c r="G23" s="67">
        <f t="shared" si="1"/>
        <v>1001.0000000000001</v>
      </c>
      <c r="H23" s="68">
        <f>H22</f>
        <v>36750</v>
      </c>
      <c r="I23" s="69">
        <v>0</v>
      </c>
      <c r="J23" s="69">
        <f t="shared" si="2"/>
        <v>0</v>
      </c>
      <c r="K23" s="70">
        <f t="shared" si="3"/>
        <v>0</v>
      </c>
      <c r="L23" s="71">
        <f t="shared" si="4"/>
        <v>3003000.0000000005</v>
      </c>
      <c r="M23" s="61" t="s">
        <v>108</v>
      </c>
    </row>
    <row r="24" spans="1:13" x14ac:dyDescent="0.25">
      <c r="A24" s="33">
        <v>23</v>
      </c>
      <c r="B24" s="33">
        <v>604</v>
      </c>
      <c r="C24" s="33">
        <v>6</v>
      </c>
      <c r="D24" s="88" t="s">
        <v>78</v>
      </c>
      <c r="E24" s="86" t="s">
        <v>16</v>
      </c>
      <c r="F24" s="67">
        <v>798</v>
      </c>
      <c r="G24" s="67">
        <f t="shared" si="1"/>
        <v>877.80000000000007</v>
      </c>
      <c r="H24" s="68">
        <f>H23</f>
        <v>36750</v>
      </c>
      <c r="I24" s="69">
        <v>0</v>
      </c>
      <c r="J24" s="69">
        <f t="shared" si="2"/>
        <v>0</v>
      </c>
      <c r="K24" s="70">
        <f t="shared" si="3"/>
        <v>0</v>
      </c>
      <c r="L24" s="71">
        <f t="shared" si="4"/>
        <v>2633400</v>
      </c>
      <c r="M24" s="61" t="s">
        <v>108</v>
      </c>
    </row>
    <row r="25" spans="1:13" x14ac:dyDescent="0.25">
      <c r="A25" s="33">
        <v>24</v>
      </c>
      <c r="B25" s="33">
        <v>701</v>
      </c>
      <c r="C25" s="33">
        <v>7</v>
      </c>
      <c r="D25" s="85" t="s">
        <v>17</v>
      </c>
      <c r="E25" s="86" t="s">
        <v>17</v>
      </c>
      <c r="F25" s="67">
        <v>905</v>
      </c>
      <c r="G25" s="67">
        <f t="shared" si="1"/>
        <v>995.50000000000011</v>
      </c>
      <c r="H25" s="68">
        <f>H24+150</f>
        <v>36900</v>
      </c>
      <c r="I25" s="69">
        <f t="shared" si="5"/>
        <v>33394500</v>
      </c>
      <c r="J25" s="69">
        <f t="shared" si="2"/>
        <v>36733950</v>
      </c>
      <c r="K25" s="70">
        <f t="shared" si="3"/>
        <v>76500</v>
      </c>
      <c r="L25" s="71">
        <f t="shared" si="4"/>
        <v>2986500.0000000005</v>
      </c>
      <c r="M25" s="61" t="s">
        <v>107</v>
      </c>
    </row>
    <row r="26" spans="1:13" x14ac:dyDescent="0.25">
      <c r="A26" s="33">
        <v>25</v>
      </c>
      <c r="B26" s="33">
        <v>702</v>
      </c>
      <c r="C26" s="33">
        <v>7</v>
      </c>
      <c r="D26" s="87" t="s">
        <v>16</v>
      </c>
      <c r="E26" s="86" t="s">
        <v>16</v>
      </c>
      <c r="F26" s="67">
        <v>770</v>
      </c>
      <c r="G26" s="67">
        <f t="shared" si="1"/>
        <v>847.00000000000011</v>
      </c>
      <c r="H26" s="68">
        <f>H25</f>
        <v>36900</v>
      </c>
      <c r="I26" s="69">
        <f t="shared" si="5"/>
        <v>28413000</v>
      </c>
      <c r="J26" s="69">
        <f t="shared" si="2"/>
        <v>31254300.000000004</v>
      </c>
      <c r="K26" s="70">
        <f t="shared" si="3"/>
        <v>65000</v>
      </c>
      <c r="L26" s="71">
        <f t="shared" si="4"/>
        <v>2541000.0000000005</v>
      </c>
      <c r="M26" s="61" t="s">
        <v>107</v>
      </c>
    </row>
    <row r="27" spans="1:13" x14ac:dyDescent="0.25">
      <c r="A27" s="33">
        <v>26</v>
      </c>
      <c r="B27" s="33">
        <v>703</v>
      </c>
      <c r="C27" s="33">
        <v>7</v>
      </c>
      <c r="D27" s="87" t="s">
        <v>17</v>
      </c>
      <c r="E27" s="86" t="s">
        <v>17</v>
      </c>
      <c r="F27" s="67">
        <v>910</v>
      </c>
      <c r="G27" s="67">
        <f t="shared" si="1"/>
        <v>1001.0000000000001</v>
      </c>
      <c r="H27" s="68">
        <f>H26</f>
        <v>36900</v>
      </c>
      <c r="I27" s="69">
        <v>0</v>
      </c>
      <c r="J27" s="69">
        <f t="shared" si="2"/>
        <v>0</v>
      </c>
      <c r="K27" s="70">
        <f t="shared" si="3"/>
        <v>0</v>
      </c>
      <c r="L27" s="71">
        <f t="shared" si="4"/>
        <v>3003000.0000000005</v>
      </c>
      <c r="M27" s="61" t="s">
        <v>108</v>
      </c>
    </row>
    <row r="28" spans="1:13" x14ac:dyDescent="0.25">
      <c r="A28" s="33">
        <v>27</v>
      </c>
      <c r="B28" s="33">
        <v>704</v>
      </c>
      <c r="C28" s="33">
        <v>7</v>
      </c>
      <c r="D28" s="88" t="s">
        <v>78</v>
      </c>
      <c r="E28" s="86" t="s">
        <v>16</v>
      </c>
      <c r="F28" s="67">
        <v>798</v>
      </c>
      <c r="G28" s="67">
        <f t="shared" si="1"/>
        <v>877.80000000000007</v>
      </c>
      <c r="H28" s="68">
        <f>H27</f>
        <v>36900</v>
      </c>
      <c r="I28" s="69">
        <v>0</v>
      </c>
      <c r="J28" s="69">
        <f t="shared" si="2"/>
        <v>0</v>
      </c>
      <c r="K28" s="70">
        <f t="shared" si="3"/>
        <v>0</v>
      </c>
      <c r="L28" s="71">
        <f t="shared" si="4"/>
        <v>2633400</v>
      </c>
      <c r="M28" s="61" t="s">
        <v>108</v>
      </c>
    </row>
    <row r="29" spans="1:13" x14ac:dyDescent="0.25">
      <c r="A29" s="33">
        <v>28</v>
      </c>
      <c r="B29" s="33">
        <v>802</v>
      </c>
      <c r="C29" s="33">
        <v>8</v>
      </c>
      <c r="D29" s="87" t="s">
        <v>16</v>
      </c>
      <c r="E29" s="86" t="s">
        <v>16</v>
      </c>
      <c r="F29" s="67">
        <v>818</v>
      </c>
      <c r="G29" s="67">
        <f t="shared" si="1"/>
        <v>899.80000000000007</v>
      </c>
      <c r="H29" s="68">
        <f>H28+150</f>
        <v>37050</v>
      </c>
      <c r="I29" s="69">
        <f t="shared" si="5"/>
        <v>30306900</v>
      </c>
      <c r="J29" s="69">
        <f t="shared" si="2"/>
        <v>33337590.000000004</v>
      </c>
      <c r="K29" s="70">
        <f t="shared" si="3"/>
        <v>69500</v>
      </c>
      <c r="L29" s="71">
        <f t="shared" si="4"/>
        <v>2699400</v>
      </c>
      <c r="M29" s="61" t="s">
        <v>107</v>
      </c>
    </row>
    <row r="30" spans="1:13" x14ac:dyDescent="0.25">
      <c r="A30" s="33">
        <v>29</v>
      </c>
      <c r="B30" s="33">
        <v>803</v>
      </c>
      <c r="C30" s="33">
        <v>8</v>
      </c>
      <c r="D30" s="87" t="s">
        <v>17</v>
      </c>
      <c r="E30" s="86" t="s">
        <v>17</v>
      </c>
      <c r="F30" s="67">
        <v>910</v>
      </c>
      <c r="G30" s="67">
        <f t="shared" si="1"/>
        <v>1001.0000000000001</v>
      </c>
      <c r="H30" s="68">
        <f>H29</f>
        <v>37050</v>
      </c>
      <c r="I30" s="69">
        <v>0</v>
      </c>
      <c r="J30" s="69">
        <f t="shared" si="2"/>
        <v>0</v>
      </c>
      <c r="K30" s="70">
        <f t="shared" si="3"/>
        <v>0</v>
      </c>
      <c r="L30" s="71">
        <f t="shared" si="4"/>
        <v>3003000.0000000005</v>
      </c>
      <c r="M30" s="61" t="s">
        <v>108</v>
      </c>
    </row>
    <row r="31" spans="1:13" x14ac:dyDescent="0.25">
      <c r="A31" s="33">
        <v>30</v>
      </c>
      <c r="B31" s="33">
        <v>804</v>
      </c>
      <c r="C31" s="33">
        <v>8</v>
      </c>
      <c r="D31" s="85" t="s">
        <v>17</v>
      </c>
      <c r="E31" s="86" t="s">
        <v>17</v>
      </c>
      <c r="F31" s="67">
        <v>905</v>
      </c>
      <c r="G31" s="67">
        <f t="shared" si="1"/>
        <v>995.50000000000011</v>
      </c>
      <c r="H31" s="68">
        <f>H30</f>
        <v>37050</v>
      </c>
      <c r="I31" s="69">
        <f t="shared" si="5"/>
        <v>33530250</v>
      </c>
      <c r="J31" s="69">
        <f t="shared" si="2"/>
        <v>36883275</v>
      </c>
      <c r="K31" s="70">
        <f t="shared" si="3"/>
        <v>77000</v>
      </c>
      <c r="L31" s="71">
        <f t="shared" si="4"/>
        <v>2986500.0000000005</v>
      </c>
      <c r="M31" s="61" t="s">
        <v>107</v>
      </c>
    </row>
    <row r="32" spans="1:13" x14ac:dyDescent="0.25">
      <c r="A32" s="33">
        <v>31</v>
      </c>
      <c r="B32" s="33">
        <v>901</v>
      </c>
      <c r="C32" s="33">
        <v>9</v>
      </c>
      <c r="D32" s="85" t="s">
        <v>17</v>
      </c>
      <c r="E32" s="86" t="s">
        <v>17</v>
      </c>
      <c r="F32" s="67">
        <v>905</v>
      </c>
      <c r="G32" s="67">
        <f t="shared" si="1"/>
        <v>995.50000000000011</v>
      </c>
      <c r="H32" s="68">
        <f>H31+150</f>
        <v>37200</v>
      </c>
      <c r="I32" s="69">
        <f t="shared" si="5"/>
        <v>33666000</v>
      </c>
      <c r="J32" s="69">
        <f t="shared" si="2"/>
        <v>37032600</v>
      </c>
      <c r="K32" s="70">
        <f t="shared" si="3"/>
        <v>77000</v>
      </c>
      <c r="L32" s="71">
        <f t="shared" si="4"/>
        <v>2986500.0000000005</v>
      </c>
      <c r="M32" s="61" t="s">
        <v>107</v>
      </c>
    </row>
    <row r="33" spans="1:13" x14ac:dyDescent="0.25">
      <c r="A33" s="33">
        <v>32</v>
      </c>
      <c r="B33" s="33">
        <v>902</v>
      </c>
      <c r="C33" s="33">
        <v>9</v>
      </c>
      <c r="D33" s="87" t="s">
        <v>16</v>
      </c>
      <c r="E33" s="86" t="s">
        <v>16</v>
      </c>
      <c r="F33" s="67">
        <v>770</v>
      </c>
      <c r="G33" s="67">
        <f t="shared" si="1"/>
        <v>847.00000000000011</v>
      </c>
      <c r="H33" s="68">
        <f>H32</f>
        <v>37200</v>
      </c>
      <c r="I33" s="69">
        <f t="shared" si="5"/>
        <v>28644000</v>
      </c>
      <c r="J33" s="69">
        <f t="shared" si="2"/>
        <v>31508400.000000004</v>
      </c>
      <c r="K33" s="70">
        <f t="shared" si="3"/>
        <v>65500</v>
      </c>
      <c r="L33" s="71">
        <f t="shared" si="4"/>
        <v>2541000.0000000005</v>
      </c>
      <c r="M33" s="61" t="s">
        <v>107</v>
      </c>
    </row>
    <row r="34" spans="1:13" x14ac:dyDescent="0.25">
      <c r="A34" s="33">
        <v>33</v>
      </c>
      <c r="B34" s="33">
        <v>903</v>
      </c>
      <c r="C34" s="33">
        <v>9</v>
      </c>
      <c r="D34" s="87" t="s">
        <v>17</v>
      </c>
      <c r="E34" s="86" t="s">
        <v>17</v>
      </c>
      <c r="F34" s="67">
        <v>910</v>
      </c>
      <c r="G34" s="67">
        <f t="shared" si="1"/>
        <v>1001.0000000000001</v>
      </c>
      <c r="H34" s="68">
        <f>H33</f>
        <v>37200</v>
      </c>
      <c r="I34" s="69">
        <v>0</v>
      </c>
      <c r="J34" s="69">
        <f t="shared" si="2"/>
        <v>0</v>
      </c>
      <c r="K34" s="70">
        <f t="shared" si="3"/>
        <v>0</v>
      </c>
      <c r="L34" s="71">
        <f t="shared" si="4"/>
        <v>3003000.0000000005</v>
      </c>
      <c r="M34" s="61" t="s">
        <v>108</v>
      </c>
    </row>
    <row r="35" spans="1:13" x14ac:dyDescent="0.25">
      <c r="A35" s="33">
        <v>34</v>
      </c>
      <c r="B35" s="33">
        <v>904</v>
      </c>
      <c r="C35" s="33">
        <v>9</v>
      </c>
      <c r="D35" s="87" t="s">
        <v>17</v>
      </c>
      <c r="E35" s="86" t="s">
        <v>17</v>
      </c>
      <c r="F35" s="67">
        <v>905</v>
      </c>
      <c r="G35" s="67">
        <f t="shared" si="1"/>
        <v>995.50000000000011</v>
      </c>
      <c r="H35" s="68">
        <f>H34</f>
        <v>37200</v>
      </c>
      <c r="I35" s="69">
        <f t="shared" si="5"/>
        <v>33666000</v>
      </c>
      <c r="J35" s="69">
        <f t="shared" si="2"/>
        <v>37032600</v>
      </c>
      <c r="K35" s="70">
        <f t="shared" si="3"/>
        <v>77000</v>
      </c>
      <c r="L35" s="71">
        <f t="shared" si="4"/>
        <v>2986500.0000000005</v>
      </c>
      <c r="M35" s="61" t="s">
        <v>107</v>
      </c>
    </row>
    <row r="36" spans="1:13" x14ac:dyDescent="0.25">
      <c r="A36" s="33">
        <v>35</v>
      </c>
      <c r="B36" s="33">
        <v>1001</v>
      </c>
      <c r="C36" s="33">
        <v>10</v>
      </c>
      <c r="D36" s="85" t="s">
        <v>17</v>
      </c>
      <c r="E36" s="86" t="s">
        <v>17</v>
      </c>
      <c r="F36" s="67">
        <v>909</v>
      </c>
      <c r="G36" s="67">
        <f t="shared" si="1"/>
        <v>999.90000000000009</v>
      </c>
      <c r="H36" s="68">
        <f>H35+150</f>
        <v>37350</v>
      </c>
      <c r="I36" s="69">
        <f t="shared" si="5"/>
        <v>33951150</v>
      </c>
      <c r="J36" s="69">
        <f t="shared" si="2"/>
        <v>37346265</v>
      </c>
      <c r="K36" s="70">
        <f t="shared" si="3"/>
        <v>78000</v>
      </c>
      <c r="L36" s="71">
        <f t="shared" si="4"/>
        <v>2999700.0000000005</v>
      </c>
      <c r="M36" s="61" t="s">
        <v>107</v>
      </c>
    </row>
    <row r="37" spans="1:13" x14ac:dyDescent="0.25">
      <c r="A37" s="33">
        <v>36</v>
      </c>
      <c r="B37" s="33">
        <v>1002</v>
      </c>
      <c r="C37" s="33">
        <v>10</v>
      </c>
      <c r="D37" s="87" t="s">
        <v>16</v>
      </c>
      <c r="E37" s="86" t="s">
        <v>16</v>
      </c>
      <c r="F37" s="67">
        <v>774</v>
      </c>
      <c r="G37" s="67">
        <f t="shared" si="1"/>
        <v>851.40000000000009</v>
      </c>
      <c r="H37" s="68">
        <f>H36</f>
        <v>37350</v>
      </c>
      <c r="I37" s="69">
        <f t="shared" si="5"/>
        <v>28908900</v>
      </c>
      <c r="J37" s="69">
        <f t="shared" si="2"/>
        <v>31799790.000000004</v>
      </c>
      <c r="K37" s="70">
        <f t="shared" si="3"/>
        <v>66000</v>
      </c>
      <c r="L37" s="71">
        <f t="shared" si="4"/>
        <v>2554200.0000000005</v>
      </c>
      <c r="M37" s="61" t="s">
        <v>107</v>
      </c>
    </row>
    <row r="38" spans="1:13" x14ac:dyDescent="0.25">
      <c r="A38" s="33">
        <v>37</v>
      </c>
      <c r="B38" s="33">
        <v>1003</v>
      </c>
      <c r="C38" s="33">
        <v>10</v>
      </c>
      <c r="D38" s="87" t="s">
        <v>17</v>
      </c>
      <c r="E38" s="86" t="s">
        <v>17</v>
      </c>
      <c r="F38" s="67">
        <v>1035</v>
      </c>
      <c r="G38" s="67">
        <f t="shared" si="1"/>
        <v>1138.5</v>
      </c>
      <c r="H38" s="68">
        <f>H37</f>
        <v>37350</v>
      </c>
      <c r="I38" s="69">
        <f t="shared" si="5"/>
        <v>38657250</v>
      </c>
      <c r="J38" s="69">
        <f t="shared" si="2"/>
        <v>42522975</v>
      </c>
      <c r="K38" s="70">
        <f t="shared" si="3"/>
        <v>88500</v>
      </c>
      <c r="L38" s="71">
        <f t="shared" si="4"/>
        <v>3415500</v>
      </c>
      <c r="M38" s="61" t="s">
        <v>107</v>
      </c>
    </row>
    <row r="39" spans="1:13" x14ac:dyDescent="0.25">
      <c r="A39" s="33">
        <v>38</v>
      </c>
      <c r="B39" s="33">
        <v>1004</v>
      </c>
      <c r="C39" s="33">
        <v>10</v>
      </c>
      <c r="D39" s="87" t="s">
        <v>17</v>
      </c>
      <c r="E39" s="86" t="s">
        <v>17</v>
      </c>
      <c r="F39" s="67">
        <v>905</v>
      </c>
      <c r="G39" s="67">
        <f t="shared" si="1"/>
        <v>995.50000000000011</v>
      </c>
      <c r="H39" s="68">
        <f>H38</f>
        <v>37350</v>
      </c>
      <c r="I39" s="69">
        <f t="shared" si="5"/>
        <v>33801750</v>
      </c>
      <c r="J39" s="69">
        <f t="shared" si="2"/>
        <v>37181925</v>
      </c>
      <c r="K39" s="70">
        <f t="shared" si="3"/>
        <v>77500</v>
      </c>
      <c r="L39" s="71">
        <f t="shared" si="4"/>
        <v>2986500.0000000005</v>
      </c>
      <c r="M39" s="61" t="s">
        <v>107</v>
      </c>
    </row>
    <row r="40" spans="1:13" x14ac:dyDescent="0.25">
      <c r="A40" s="33">
        <v>39</v>
      </c>
      <c r="B40" s="33">
        <v>1101</v>
      </c>
      <c r="C40" s="33">
        <v>11</v>
      </c>
      <c r="D40" s="85" t="s">
        <v>17</v>
      </c>
      <c r="E40" s="86" t="s">
        <v>17</v>
      </c>
      <c r="F40" s="67">
        <v>909</v>
      </c>
      <c r="G40" s="67">
        <f t="shared" si="1"/>
        <v>999.90000000000009</v>
      </c>
      <c r="H40" s="68">
        <f>H39+150</f>
        <v>37500</v>
      </c>
      <c r="I40" s="69">
        <f t="shared" si="5"/>
        <v>34087500</v>
      </c>
      <c r="J40" s="69">
        <f t="shared" si="2"/>
        <v>37496250</v>
      </c>
      <c r="K40" s="70">
        <f t="shared" si="3"/>
        <v>78000</v>
      </c>
      <c r="L40" s="71">
        <f t="shared" si="4"/>
        <v>2999700.0000000005</v>
      </c>
      <c r="M40" s="61" t="s">
        <v>107</v>
      </c>
    </row>
    <row r="41" spans="1:13" x14ac:dyDescent="0.25">
      <c r="A41" s="33">
        <v>40</v>
      </c>
      <c r="B41" s="33">
        <v>1102</v>
      </c>
      <c r="C41" s="33">
        <v>11</v>
      </c>
      <c r="D41" s="87" t="s">
        <v>16</v>
      </c>
      <c r="E41" s="86" t="s">
        <v>16</v>
      </c>
      <c r="F41" s="67">
        <v>774</v>
      </c>
      <c r="G41" s="67">
        <f t="shared" si="1"/>
        <v>851.40000000000009</v>
      </c>
      <c r="H41" s="68">
        <f>H40</f>
        <v>37500</v>
      </c>
      <c r="I41" s="69">
        <f t="shared" si="5"/>
        <v>29025000</v>
      </c>
      <c r="J41" s="69">
        <f t="shared" si="2"/>
        <v>31927500.000000004</v>
      </c>
      <c r="K41" s="70">
        <f t="shared" si="3"/>
        <v>66500</v>
      </c>
      <c r="L41" s="71">
        <f t="shared" si="4"/>
        <v>2554200.0000000005</v>
      </c>
      <c r="M41" s="61" t="s">
        <v>107</v>
      </c>
    </row>
    <row r="42" spans="1:13" x14ac:dyDescent="0.25">
      <c r="A42" s="33">
        <v>41</v>
      </c>
      <c r="B42" s="33">
        <v>1103</v>
      </c>
      <c r="C42" s="33">
        <v>11</v>
      </c>
      <c r="D42" s="87" t="s">
        <v>17</v>
      </c>
      <c r="E42" s="86" t="s">
        <v>17</v>
      </c>
      <c r="F42" s="67">
        <v>1035</v>
      </c>
      <c r="G42" s="67">
        <f t="shared" si="1"/>
        <v>1138.5</v>
      </c>
      <c r="H42" s="68">
        <f>H41</f>
        <v>37500</v>
      </c>
      <c r="I42" s="69">
        <f t="shared" si="5"/>
        <v>38812500</v>
      </c>
      <c r="J42" s="69">
        <f t="shared" si="2"/>
        <v>42693750</v>
      </c>
      <c r="K42" s="70">
        <f t="shared" si="3"/>
        <v>89000</v>
      </c>
      <c r="L42" s="71">
        <f t="shared" si="4"/>
        <v>3415500</v>
      </c>
      <c r="M42" s="61" t="s">
        <v>107</v>
      </c>
    </row>
    <row r="43" spans="1:13" x14ac:dyDescent="0.25">
      <c r="A43" s="33">
        <v>42</v>
      </c>
      <c r="B43" s="33">
        <v>1104</v>
      </c>
      <c r="C43" s="33">
        <v>11</v>
      </c>
      <c r="D43" s="87" t="s">
        <v>17</v>
      </c>
      <c r="E43" s="86" t="s">
        <v>17</v>
      </c>
      <c r="F43" s="67">
        <v>905</v>
      </c>
      <c r="G43" s="67">
        <f t="shared" si="1"/>
        <v>995.50000000000011</v>
      </c>
      <c r="H43" s="68">
        <f>H42</f>
        <v>37500</v>
      </c>
      <c r="I43" s="69">
        <f t="shared" si="5"/>
        <v>33937500</v>
      </c>
      <c r="J43" s="69">
        <f t="shared" si="2"/>
        <v>37331250</v>
      </c>
      <c r="K43" s="70">
        <f t="shared" si="3"/>
        <v>78000</v>
      </c>
      <c r="L43" s="71">
        <f t="shared" si="4"/>
        <v>2986500.0000000005</v>
      </c>
      <c r="M43" s="61" t="s">
        <v>107</v>
      </c>
    </row>
    <row r="44" spans="1:13" x14ac:dyDescent="0.25">
      <c r="A44" s="33">
        <v>43</v>
      </c>
      <c r="B44" s="33">
        <v>1201</v>
      </c>
      <c r="C44" s="33">
        <v>12</v>
      </c>
      <c r="D44" s="85" t="s">
        <v>17</v>
      </c>
      <c r="E44" s="86" t="s">
        <v>17</v>
      </c>
      <c r="F44" s="67">
        <v>909</v>
      </c>
      <c r="G44" s="67">
        <f t="shared" si="1"/>
        <v>999.90000000000009</v>
      </c>
      <c r="H44" s="68">
        <f>H43+150</f>
        <v>37650</v>
      </c>
      <c r="I44" s="69">
        <f t="shared" si="5"/>
        <v>34223850</v>
      </c>
      <c r="J44" s="69">
        <f t="shared" si="2"/>
        <v>37646235</v>
      </c>
      <c r="K44" s="70">
        <f t="shared" si="3"/>
        <v>78500</v>
      </c>
      <c r="L44" s="71">
        <f t="shared" si="4"/>
        <v>2999700.0000000005</v>
      </c>
      <c r="M44" s="61" t="s">
        <v>107</v>
      </c>
    </row>
    <row r="45" spans="1:13" x14ac:dyDescent="0.25">
      <c r="A45" s="33">
        <v>44</v>
      </c>
      <c r="B45" s="33">
        <v>1202</v>
      </c>
      <c r="C45" s="33">
        <v>12</v>
      </c>
      <c r="D45" s="87" t="s">
        <v>16</v>
      </c>
      <c r="E45" s="86" t="s">
        <v>16</v>
      </c>
      <c r="F45" s="67">
        <v>774</v>
      </c>
      <c r="G45" s="67">
        <f t="shared" si="1"/>
        <v>851.40000000000009</v>
      </c>
      <c r="H45" s="68">
        <f>H44</f>
        <v>37650</v>
      </c>
      <c r="I45" s="69">
        <f t="shared" si="5"/>
        <v>29141100</v>
      </c>
      <c r="J45" s="69">
        <f t="shared" si="2"/>
        <v>32055210.000000004</v>
      </c>
      <c r="K45" s="70">
        <f t="shared" si="3"/>
        <v>67000</v>
      </c>
      <c r="L45" s="71">
        <f t="shared" si="4"/>
        <v>2554200.0000000005</v>
      </c>
      <c r="M45" s="61" t="s">
        <v>107</v>
      </c>
    </row>
    <row r="46" spans="1:13" x14ac:dyDescent="0.25">
      <c r="A46" s="33">
        <v>45</v>
      </c>
      <c r="B46" s="33">
        <v>1203</v>
      </c>
      <c r="C46" s="33">
        <v>12</v>
      </c>
      <c r="D46" s="87" t="s">
        <v>17</v>
      </c>
      <c r="E46" s="86" t="s">
        <v>17</v>
      </c>
      <c r="F46" s="67">
        <v>1035</v>
      </c>
      <c r="G46" s="67">
        <f t="shared" si="1"/>
        <v>1138.5</v>
      </c>
      <c r="H46" s="68">
        <f>H45</f>
        <v>37650</v>
      </c>
      <c r="I46" s="69">
        <f t="shared" si="5"/>
        <v>38967750</v>
      </c>
      <c r="J46" s="69">
        <f t="shared" si="2"/>
        <v>42864525</v>
      </c>
      <c r="K46" s="70">
        <f t="shared" si="3"/>
        <v>89500</v>
      </c>
      <c r="L46" s="71">
        <f t="shared" si="4"/>
        <v>3415500</v>
      </c>
      <c r="M46" s="61" t="s">
        <v>107</v>
      </c>
    </row>
    <row r="47" spans="1:13" x14ac:dyDescent="0.25">
      <c r="A47" s="33">
        <v>46</v>
      </c>
      <c r="B47" s="33">
        <v>1204</v>
      </c>
      <c r="C47" s="33">
        <v>12</v>
      </c>
      <c r="D47" s="87" t="s">
        <v>17</v>
      </c>
      <c r="E47" s="86" t="s">
        <v>17</v>
      </c>
      <c r="F47" s="67">
        <v>905</v>
      </c>
      <c r="G47" s="67">
        <f t="shared" si="1"/>
        <v>995.50000000000011</v>
      </c>
      <c r="H47" s="68">
        <f>H46</f>
        <v>37650</v>
      </c>
      <c r="I47" s="69">
        <f t="shared" si="5"/>
        <v>34073250</v>
      </c>
      <c r="J47" s="69">
        <f t="shared" si="2"/>
        <v>37480575</v>
      </c>
      <c r="K47" s="70">
        <f t="shared" si="3"/>
        <v>78000</v>
      </c>
      <c r="L47" s="71">
        <f t="shared" si="4"/>
        <v>2986500.0000000005</v>
      </c>
      <c r="M47" s="61" t="s">
        <v>107</v>
      </c>
    </row>
    <row r="48" spans="1:13" x14ac:dyDescent="0.25">
      <c r="A48" s="55" t="s">
        <v>4</v>
      </c>
      <c r="B48" s="56"/>
      <c r="C48" s="56"/>
      <c r="D48" s="56"/>
      <c r="E48" s="57"/>
      <c r="F48" s="74">
        <f t="shared" ref="F48:L48" si="6">SUM(F2:F47)</f>
        <v>39368</v>
      </c>
      <c r="G48" s="74">
        <f t="shared" si="6"/>
        <v>43304.800000000003</v>
      </c>
      <c r="H48" s="75">
        <f t="shared" si="6"/>
        <v>1694550</v>
      </c>
      <c r="I48" s="76">
        <f t="shared" si="6"/>
        <v>802799400</v>
      </c>
      <c r="J48" s="76">
        <f t="shared" si="6"/>
        <v>883079340</v>
      </c>
      <c r="K48" s="75"/>
      <c r="L48" s="76">
        <f t="shared" si="6"/>
        <v>129914400</v>
      </c>
    </row>
  </sheetData>
  <mergeCells count="1">
    <mergeCell ref="A48:E48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D39FF-1A13-4983-9350-BE0F0CD97BD5}">
  <dimension ref="A1:M27"/>
  <sheetViews>
    <sheetView zoomScale="175" zoomScaleNormal="175" workbookViewId="0">
      <selection activeCell="I27" sqref="I27:J27"/>
    </sheetView>
  </sheetViews>
  <sheetFormatPr defaultRowHeight="15" x14ac:dyDescent="0.25"/>
  <cols>
    <col min="1" max="1" width="4" style="3" customWidth="1"/>
    <col min="2" max="2" width="5.85546875" style="3" customWidth="1"/>
    <col min="3" max="3" width="3.5703125" style="3" customWidth="1"/>
    <col min="4" max="4" width="4.85546875" style="60" customWidth="1"/>
    <col min="5" max="5" width="5.7109375" style="60" customWidth="1"/>
    <col min="6" max="6" width="6.7109375" style="3" customWidth="1"/>
    <col min="7" max="7" width="6" style="3" customWidth="1"/>
    <col min="8" max="8" width="6.140625" style="3" customWidth="1"/>
    <col min="9" max="10" width="11.140625" style="3" customWidth="1"/>
    <col min="11" max="11" width="7.140625" style="3" customWidth="1"/>
    <col min="12" max="12" width="10.140625" style="3" customWidth="1"/>
    <col min="14" max="14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3" x14ac:dyDescent="0.25">
      <c r="A2" s="33">
        <v>1</v>
      </c>
      <c r="B2" s="33">
        <v>202</v>
      </c>
      <c r="C2" s="33">
        <v>2</v>
      </c>
      <c r="D2" s="86" t="s">
        <v>16</v>
      </c>
      <c r="E2" s="86" t="s">
        <v>16</v>
      </c>
      <c r="F2" s="67">
        <v>770</v>
      </c>
      <c r="G2" s="67">
        <f t="shared" ref="G2:G26" si="0">F2*1.1</f>
        <v>847.00000000000011</v>
      </c>
      <c r="H2" s="68">
        <v>36150</v>
      </c>
      <c r="I2" s="69">
        <f t="shared" ref="I2:I26" si="1">F2*H2</f>
        <v>27835500</v>
      </c>
      <c r="J2" s="69">
        <f t="shared" ref="J2:J26" si="2">I2*1.1</f>
        <v>30619050.000000004</v>
      </c>
      <c r="K2" s="70">
        <f t="shared" ref="K2:K26" si="3">MROUND((J2*0.025/12),500)</f>
        <v>64000</v>
      </c>
      <c r="L2" s="71">
        <f t="shared" ref="L2:L26" si="4">G2*3000</f>
        <v>2541000.0000000005</v>
      </c>
      <c r="M2" s="61" t="s">
        <v>107</v>
      </c>
    </row>
    <row r="3" spans="1:13" x14ac:dyDescent="0.25">
      <c r="A3" s="33">
        <v>2</v>
      </c>
      <c r="B3" s="33">
        <v>302</v>
      </c>
      <c r="C3" s="33">
        <v>3</v>
      </c>
      <c r="D3" s="86" t="s">
        <v>16</v>
      </c>
      <c r="E3" s="86" t="s">
        <v>16</v>
      </c>
      <c r="F3" s="67">
        <v>770</v>
      </c>
      <c r="G3" s="67">
        <f t="shared" si="0"/>
        <v>847.00000000000011</v>
      </c>
      <c r="H3" s="68">
        <v>36300</v>
      </c>
      <c r="I3" s="69">
        <f t="shared" si="1"/>
        <v>27951000</v>
      </c>
      <c r="J3" s="69">
        <f t="shared" si="2"/>
        <v>30746100.000000004</v>
      </c>
      <c r="K3" s="70">
        <f t="shared" si="3"/>
        <v>64000</v>
      </c>
      <c r="L3" s="71">
        <f t="shared" si="4"/>
        <v>2541000.0000000005</v>
      </c>
      <c r="M3" s="61" t="s">
        <v>107</v>
      </c>
    </row>
    <row r="4" spans="1:13" x14ac:dyDescent="0.25">
      <c r="A4" s="33">
        <v>3</v>
      </c>
      <c r="B4" s="33">
        <v>402</v>
      </c>
      <c r="C4" s="33">
        <v>4</v>
      </c>
      <c r="D4" s="86" t="s">
        <v>16</v>
      </c>
      <c r="E4" s="86" t="s">
        <v>16</v>
      </c>
      <c r="F4" s="67">
        <v>770</v>
      </c>
      <c r="G4" s="67">
        <f t="shared" si="0"/>
        <v>847.00000000000011</v>
      </c>
      <c r="H4" s="68">
        <v>36450</v>
      </c>
      <c r="I4" s="69">
        <f t="shared" si="1"/>
        <v>28066500</v>
      </c>
      <c r="J4" s="69">
        <f t="shared" si="2"/>
        <v>30873150.000000004</v>
      </c>
      <c r="K4" s="70">
        <f t="shared" si="3"/>
        <v>64500</v>
      </c>
      <c r="L4" s="71">
        <f t="shared" si="4"/>
        <v>2541000.0000000005</v>
      </c>
      <c r="M4" s="61" t="s">
        <v>107</v>
      </c>
    </row>
    <row r="5" spans="1:13" x14ac:dyDescent="0.25">
      <c r="A5" s="33">
        <v>4</v>
      </c>
      <c r="B5" s="33">
        <v>502</v>
      </c>
      <c r="C5" s="33">
        <v>5</v>
      </c>
      <c r="D5" s="86" t="s">
        <v>16</v>
      </c>
      <c r="E5" s="86" t="s">
        <v>16</v>
      </c>
      <c r="F5" s="67">
        <v>770</v>
      </c>
      <c r="G5" s="67">
        <f t="shared" si="0"/>
        <v>847.00000000000011</v>
      </c>
      <c r="H5" s="68">
        <v>36600</v>
      </c>
      <c r="I5" s="69">
        <f t="shared" si="1"/>
        <v>28182000</v>
      </c>
      <c r="J5" s="69">
        <f t="shared" si="2"/>
        <v>31000200.000000004</v>
      </c>
      <c r="K5" s="70">
        <f t="shared" si="3"/>
        <v>64500</v>
      </c>
      <c r="L5" s="71">
        <f t="shared" si="4"/>
        <v>2541000.0000000005</v>
      </c>
      <c r="M5" s="61" t="s">
        <v>107</v>
      </c>
    </row>
    <row r="6" spans="1:13" x14ac:dyDescent="0.25">
      <c r="A6" s="33">
        <v>5</v>
      </c>
      <c r="B6" s="33">
        <v>601</v>
      </c>
      <c r="C6" s="33">
        <v>6</v>
      </c>
      <c r="D6" s="85" t="s">
        <v>17</v>
      </c>
      <c r="E6" s="86" t="s">
        <v>17</v>
      </c>
      <c r="F6" s="67">
        <v>905</v>
      </c>
      <c r="G6" s="67">
        <f t="shared" si="0"/>
        <v>995.50000000000011</v>
      </c>
      <c r="H6" s="68">
        <v>36750</v>
      </c>
      <c r="I6" s="69">
        <f t="shared" si="1"/>
        <v>33258750</v>
      </c>
      <c r="J6" s="69">
        <f t="shared" si="2"/>
        <v>36584625</v>
      </c>
      <c r="K6" s="70">
        <f t="shared" si="3"/>
        <v>76000</v>
      </c>
      <c r="L6" s="71">
        <f t="shared" si="4"/>
        <v>2986500.0000000005</v>
      </c>
      <c r="M6" s="61" t="s">
        <v>107</v>
      </c>
    </row>
    <row r="7" spans="1:13" x14ac:dyDescent="0.25">
      <c r="A7" s="33">
        <v>6</v>
      </c>
      <c r="B7" s="33">
        <v>602</v>
      </c>
      <c r="C7" s="33">
        <v>6</v>
      </c>
      <c r="D7" s="87" t="s">
        <v>16</v>
      </c>
      <c r="E7" s="86" t="s">
        <v>16</v>
      </c>
      <c r="F7" s="67">
        <v>770</v>
      </c>
      <c r="G7" s="67">
        <f t="shared" si="0"/>
        <v>847.00000000000011</v>
      </c>
      <c r="H7" s="68">
        <v>36750</v>
      </c>
      <c r="I7" s="69">
        <f t="shared" si="1"/>
        <v>28297500</v>
      </c>
      <c r="J7" s="69">
        <f t="shared" si="2"/>
        <v>31127250.000000004</v>
      </c>
      <c r="K7" s="70">
        <f t="shared" si="3"/>
        <v>65000</v>
      </c>
      <c r="L7" s="71">
        <f t="shared" si="4"/>
        <v>2541000.0000000005</v>
      </c>
      <c r="M7" s="61" t="s">
        <v>107</v>
      </c>
    </row>
    <row r="8" spans="1:13" x14ac:dyDescent="0.25">
      <c r="A8" s="33">
        <v>7</v>
      </c>
      <c r="B8" s="33">
        <v>701</v>
      </c>
      <c r="C8" s="33">
        <v>7</v>
      </c>
      <c r="D8" s="85" t="s">
        <v>17</v>
      </c>
      <c r="E8" s="86" t="s">
        <v>17</v>
      </c>
      <c r="F8" s="67">
        <v>905</v>
      </c>
      <c r="G8" s="67">
        <f t="shared" si="0"/>
        <v>995.50000000000011</v>
      </c>
      <c r="H8" s="68">
        <v>36900</v>
      </c>
      <c r="I8" s="69">
        <f t="shared" si="1"/>
        <v>33394500</v>
      </c>
      <c r="J8" s="69">
        <f t="shared" si="2"/>
        <v>36733950</v>
      </c>
      <c r="K8" s="70">
        <f t="shared" si="3"/>
        <v>76500</v>
      </c>
      <c r="L8" s="71">
        <f t="shared" si="4"/>
        <v>2986500.0000000005</v>
      </c>
      <c r="M8" s="61" t="s">
        <v>107</v>
      </c>
    </row>
    <row r="9" spans="1:13" x14ac:dyDescent="0.25">
      <c r="A9" s="33">
        <v>8</v>
      </c>
      <c r="B9" s="33">
        <v>702</v>
      </c>
      <c r="C9" s="33">
        <v>7</v>
      </c>
      <c r="D9" s="87" t="s">
        <v>16</v>
      </c>
      <c r="E9" s="86" t="s">
        <v>16</v>
      </c>
      <c r="F9" s="67">
        <v>770</v>
      </c>
      <c r="G9" s="67">
        <f t="shared" si="0"/>
        <v>847.00000000000011</v>
      </c>
      <c r="H9" s="68">
        <v>36900</v>
      </c>
      <c r="I9" s="69">
        <f t="shared" si="1"/>
        <v>28413000</v>
      </c>
      <c r="J9" s="69">
        <f t="shared" si="2"/>
        <v>31254300.000000004</v>
      </c>
      <c r="K9" s="70">
        <f t="shared" si="3"/>
        <v>65000</v>
      </c>
      <c r="L9" s="71">
        <f t="shared" si="4"/>
        <v>2541000.0000000005</v>
      </c>
      <c r="M9" s="61" t="s">
        <v>107</v>
      </c>
    </row>
    <row r="10" spans="1:13" x14ac:dyDescent="0.25">
      <c r="A10" s="33">
        <v>9</v>
      </c>
      <c r="B10" s="33">
        <v>802</v>
      </c>
      <c r="C10" s="33">
        <v>8</v>
      </c>
      <c r="D10" s="87" t="s">
        <v>16</v>
      </c>
      <c r="E10" s="86" t="s">
        <v>16</v>
      </c>
      <c r="F10" s="67">
        <v>818</v>
      </c>
      <c r="G10" s="67">
        <f t="shared" si="0"/>
        <v>899.80000000000007</v>
      </c>
      <c r="H10" s="68">
        <v>37050</v>
      </c>
      <c r="I10" s="69">
        <f t="shared" si="1"/>
        <v>30306900</v>
      </c>
      <c r="J10" s="69">
        <f t="shared" si="2"/>
        <v>33337590.000000004</v>
      </c>
      <c r="K10" s="70">
        <f t="shared" si="3"/>
        <v>69500</v>
      </c>
      <c r="L10" s="71">
        <f t="shared" si="4"/>
        <v>2699400</v>
      </c>
      <c r="M10" s="61" t="s">
        <v>107</v>
      </c>
    </row>
    <row r="11" spans="1:13" x14ac:dyDescent="0.25">
      <c r="A11" s="33">
        <v>10</v>
      </c>
      <c r="B11" s="33">
        <v>804</v>
      </c>
      <c r="C11" s="33">
        <v>8</v>
      </c>
      <c r="D11" s="85" t="s">
        <v>17</v>
      </c>
      <c r="E11" s="86" t="s">
        <v>17</v>
      </c>
      <c r="F11" s="67">
        <v>905</v>
      </c>
      <c r="G11" s="67">
        <f t="shared" si="0"/>
        <v>995.50000000000011</v>
      </c>
      <c r="H11" s="68">
        <v>37050</v>
      </c>
      <c r="I11" s="69">
        <f t="shared" si="1"/>
        <v>33530250</v>
      </c>
      <c r="J11" s="69">
        <f t="shared" si="2"/>
        <v>36883275</v>
      </c>
      <c r="K11" s="70">
        <f t="shared" si="3"/>
        <v>77000</v>
      </c>
      <c r="L11" s="71">
        <f t="shared" si="4"/>
        <v>2986500.0000000005</v>
      </c>
      <c r="M11" s="61" t="s">
        <v>107</v>
      </c>
    </row>
    <row r="12" spans="1:13" x14ac:dyDescent="0.25">
      <c r="A12" s="33">
        <v>11</v>
      </c>
      <c r="B12" s="33">
        <v>901</v>
      </c>
      <c r="C12" s="33">
        <v>9</v>
      </c>
      <c r="D12" s="85" t="s">
        <v>17</v>
      </c>
      <c r="E12" s="86" t="s">
        <v>17</v>
      </c>
      <c r="F12" s="67">
        <v>905</v>
      </c>
      <c r="G12" s="67">
        <f t="shared" si="0"/>
        <v>995.50000000000011</v>
      </c>
      <c r="H12" s="68">
        <v>37200</v>
      </c>
      <c r="I12" s="69">
        <f t="shared" si="1"/>
        <v>33666000</v>
      </c>
      <c r="J12" s="69">
        <f t="shared" si="2"/>
        <v>37032600</v>
      </c>
      <c r="K12" s="70">
        <f t="shared" si="3"/>
        <v>77000</v>
      </c>
      <c r="L12" s="71">
        <f t="shared" si="4"/>
        <v>2986500.0000000005</v>
      </c>
      <c r="M12" s="61" t="s">
        <v>107</v>
      </c>
    </row>
    <row r="13" spans="1:13" x14ac:dyDescent="0.25">
      <c r="A13" s="33">
        <v>12</v>
      </c>
      <c r="B13" s="33">
        <v>902</v>
      </c>
      <c r="C13" s="33">
        <v>9</v>
      </c>
      <c r="D13" s="87" t="s">
        <v>16</v>
      </c>
      <c r="E13" s="86" t="s">
        <v>16</v>
      </c>
      <c r="F13" s="67">
        <v>770</v>
      </c>
      <c r="G13" s="67">
        <f t="shared" si="0"/>
        <v>847.00000000000011</v>
      </c>
      <c r="H13" s="68">
        <v>37200</v>
      </c>
      <c r="I13" s="69">
        <f t="shared" si="1"/>
        <v>28644000</v>
      </c>
      <c r="J13" s="69">
        <f t="shared" si="2"/>
        <v>31508400.000000004</v>
      </c>
      <c r="K13" s="70">
        <f t="shared" si="3"/>
        <v>65500</v>
      </c>
      <c r="L13" s="71">
        <f t="shared" si="4"/>
        <v>2541000.0000000005</v>
      </c>
      <c r="M13" s="61" t="s">
        <v>107</v>
      </c>
    </row>
    <row r="14" spans="1:13" x14ac:dyDescent="0.25">
      <c r="A14" s="33">
        <v>13</v>
      </c>
      <c r="B14" s="33">
        <v>904</v>
      </c>
      <c r="C14" s="33">
        <v>9</v>
      </c>
      <c r="D14" s="87" t="s">
        <v>17</v>
      </c>
      <c r="E14" s="86" t="s">
        <v>17</v>
      </c>
      <c r="F14" s="67">
        <v>905</v>
      </c>
      <c r="G14" s="67">
        <f t="shared" si="0"/>
        <v>995.50000000000011</v>
      </c>
      <c r="H14" s="68">
        <v>37200</v>
      </c>
      <c r="I14" s="69">
        <f t="shared" si="1"/>
        <v>33666000</v>
      </c>
      <c r="J14" s="69">
        <f t="shared" si="2"/>
        <v>37032600</v>
      </c>
      <c r="K14" s="70">
        <f t="shared" si="3"/>
        <v>77000</v>
      </c>
      <c r="L14" s="71">
        <f t="shared" si="4"/>
        <v>2986500.0000000005</v>
      </c>
      <c r="M14" s="61" t="s">
        <v>107</v>
      </c>
    </row>
    <row r="15" spans="1:13" x14ac:dyDescent="0.25">
      <c r="A15" s="33">
        <v>14</v>
      </c>
      <c r="B15" s="33">
        <v>1001</v>
      </c>
      <c r="C15" s="33">
        <v>10</v>
      </c>
      <c r="D15" s="85" t="s">
        <v>17</v>
      </c>
      <c r="E15" s="86" t="s">
        <v>17</v>
      </c>
      <c r="F15" s="67">
        <v>909</v>
      </c>
      <c r="G15" s="67">
        <f t="shared" si="0"/>
        <v>999.90000000000009</v>
      </c>
      <c r="H15" s="68">
        <v>37350</v>
      </c>
      <c r="I15" s="69">
        <f t="shared" si="1"/>
        <v>33951150</v>
      </c>
      <c r="J15" s="69">
        <f t="shared" si="2"/>
        <v>37346265</v>
      </c>
      <c r="K15" s="70">
        <f t="shared" si="3"/>
        <v>78000</v>
      </c>
      <c r="L15" s="71">
        <f t="shared" si="4"/>
        <v>2999700.0000000005</v>
      </c>
      <c r="M15" s="61" t="s">
        <v>107</v>
      </c>
    </row>
    <row r="16" spans="1:13" x14ac:dyDescent="0.25">
      <c r="A16" s="33">
        <v>15</v>
      </c>
      <c r="B16" s="33">
        <v>1002</v>
      </c>
      <c r="C16" s="33">
        <v>10</v>
      </c>
      <c r="D16" s="87" t="s">
        <v>16</v>
      </c>
      <c r="E16" s="86" t="s">
        <v>16</v>
      </c>
      <c r="F16" s="67">
        <v>774</v>
      </c>
      <c r="G16" s="67">
        <f t="shared" si="0"/>
        <v>851.40000000000009</v>
      </c>
      <c r="H16" s="68">
        <v>37350</v>
      </c>
      <c r="I16" s="69">
        <f t="shared" si="1"/>
        <v>28908900</v>
      </c>
      <c r="J16" s="69">
        <f t="shared" si="2"/>
        <v>31799790.000000004</v>
      </c>
      <c r="K16" s="70">
        <f t="shared" si="3"/>
        <v>66000</v>
      </c>
      <c r="L16" s="71">
        <f t="shared" si="4"/>
        <v>2554200.0000000005</v>
      </c>
      <c r="M16" s="61" t="s">
        <v>107</v>
      </c>
    </row>
    <row r="17" spans="1:13" x14ac:dyDescent="0.25">
      <c r="A17" s="33">
        <v>16</v>
      </c>
      <c r="B17" s="33">
        <v>1003</v>
      </c>
      <c r="C17" s="33">
        <v>10</v>
      </c>
      <c r="D17" s="87" t="s">
        <v>17</v>
      </c>
      <c r="E17" s="86" t="s">
        <v>17</v>
      </c>
      <c r="F17" s="67">
        <v>1035</v>
      </c>
      <c r="G17" s="67">
        <f t="shared" si="0"/>
        <v>1138.5</v>
      </c>
      <c r="H17" s="68">
        <v>37350</v>
      </c>
      <c r="I17" s="69">
        <f t="shared" si="1"/>
        <v>38657250</v>
      </c>
      <c r="J17" s="69">
        <f t="shared" si="2"/>
        <v>42522975</v>
      </c>
      <c r="K17" s="70">
        <f t="shared" si="3"/>
        <v>88500</v>
      </c>
      <c r="L17" s="71">
        <f t="shared" si="4"/>
        <v>3415500</v>
      </c>
      <c r="M17" s="61" t="s">
        <v>107</v>
      </c>
    </row>
    <row r="18" spans="1:13" x14ac:dyDescent="0.25">
      <c r="A18" s="33">
        <v>17</v>
      </c>
      <c r="B18" s="33">
        <v>1004</v>
      </c>
      <c r="C18" s="33">
        <v>10</v>
      </c>
      <c r="D18" s="87" t="s">
        <v>17</v>
      </c>
      <c r="E18" s="86" t="s">
        <v>17</v>
      </c>
      <c r="F18" s="67">
        <v>905</v>
      </c>
      <c r="G18" s="67">
        <f t="shared" si="0"/>
        <v>995.50000000000011</v>
      </c>
      <c r="H18" s="68">
        <v>37350</v>
      </c>
      <c r="I18" s="69">
        <f t="shared" si="1"/>
        <v>33801750</v>
      </c>
      <c r="J18" s="69">
        <f t="shared" si="2"/>
        <v>37181925</v>
      </c>
      <c r="K18" s="70">
        <f t="shared" si="3"/>
        <v>77500</v>
      </c>
      <c r="L18" s="71">
        <f t="shared" si="4"/>
        <v>2986500.0000000005</v>
      </c>
      <c r="M18" s="61" t="s">
        <v>107</v>
      </c>
    </row>
    <row r="19" spans="1:13" x14ac:dyDescent="0.25">
      <c r="A19" s="33">
        <v>18</v>
      </c>
      <c r="B19" s="33">
        <v>1101</v>
      </c>
      <c r="C19" s="33">
        <v>11</v>
      </c>
      <c r="D19" s="85" t="s">
        <v>17</v>
      </c>
      <c r="E19" s="86" t="s">
        <v>17</v>
      </c>
      <c r="F19" s="67">
        <v>909</v>
      </c>
      <c r="G19" s="67">
        <f t="shared" si="0"/>
        <v>999.90000000000009</v>
      </c>
      <c r="H19" s="68">
        <v>37500</v>
      </c>
      <c r="I19" s="69">
        <f t="shared" si="1"/>
        <v>34087500</v>
      </c>
      <c r="J19" s="69">
        <f t="shared" si="2"/>
        <v>37496250</v>
      </c>
      <c r="K19" s="70">
        <f t="shared" si="3"/>
        <v>78000</v>
      </c>
      <c r="L19" s="71">
        <f t="shared" si="4"/>
        <v>2999700.0000000005</v>
      </c>
      <c r="M19" s="61" t="s">
        <v>107</v>
      </c>
    </row>
    <row r="20" spans="1:13" x14ac:dyDescent="0.25">
      <c r="A20" s="33">
        <v>19</v>
      </c>
      <c r="B20" s="33">
        <v>1102</v>
      </c>
      <c r="C20" s="33">
        <v>11</v>
      </c>
      <c r="D20" s="87" t="s">
        <v>16</v>
      </c>
      <c r="E20" s="86" t="s">
        <v>16</v>
      </c>
      <c r="F20" s="67">
        <v>774</v>
      </c>
      <c r="G20" s="67">
        <f t="shared" si="0"/>
        <v>851.40000000000009</v>
      </c>
      <c r="H20" s="68">
        <v>37500</v>
      </c>
      <c r="I20" s="69">
        <f t="shared" si="1"/>
        <v>29025000</v>
      </c>
      <c r="J20" s="69">
        <f t="shared" si="2"/>
        <v>31927500.000000004</v>
      </c>
      <c r="K20" s="70">
        <f t="shared" si="3"/>
        <v>66500</v>
      </c>
      <c r="L20" s="71">
        <f t="shared" si="4"/>
        <v>2554200.0000000005</v>
      </c>
      <c r="M20" s="61" t="s">
        <v>107</v>
      </c>
    </row>
    <row r="21" spans="1:13" x14ac:dyDescent="0.25">
      <c r="A21" s="33">
        <v>20</v>
      </c>
      <c r="B21" s="33">
        <v>1103</v>
      </c>
      <c r="C21" s="33">
        <v>11</v>
      </c>
      <c r="D21" s="87" t="s">
        <v>17</v>
      </c>
      <c r="E21" s="86" t="s">
        <v>17</v>
      </c>
      <c r="F21" s="67">
        <v>1035</v>
      </c>
      <c r="G21" s="67">
        <f t="shared" si="0"/>
        <v>1138.5</v>
      </c>
      <c r="H21" s="68">
        <v>37500</v>
      </c>
      <c r="I21" s="69">
        <f t="shared" si="1"/>
        <v>38812500</v>
      </c>
      <c r="J21" s="69">
        <f t="shared" si="2"/>
        <v>42693750</v>
      </c>
      <c r="K21" s="70">
        <f t="shared" si="3"/>
        <v>89000</v>
      </c>
      <c r="L21" s="71">
        <f t="shared" si="4"/>
        <v>3415500</v>
      </c>
      <c r="M21" s="61" t="s">
        <v>107</v>
      </c>
    </row>
    <row r="22" spans="1:13" x14ac:dyDescent="0.25">
      <c r="A22" s="33">
        <v>21</v>
      </c>
      <c r="B22" s="33">
        <v>1104</v>
      </c>
      <c r="C22" s="33">
        <v>11</v>
      </c>
      <c r="D22" s="87" t="s">
        <v>17</v>
      </c>
      <c r="E22" s="86" t="s">
        <v>17</v>
      </c>
      <c r="F22" s="67">
        <v>905</v>
      </c>
      <c r="G22" s="67">
        <f t="shared" si="0"/>
        <v>995.50000000000011</v>
      </c>
      <c r="H22" s="68">
        <v>37500</v>
      </c>
      <c r="I22" s="69">
        <f t="shared" si="1"/>
        <v>33937500</v>
      </c>
      <c r="J22" s="69">
        <f t="shared" si="2"/>
        <v>37331250</v>
      </c>
      <c r="K22" s="70">
        <f t="shared" si="3"/>
        <v>78000</v>
      </c>
      <c r="L22" s="71">
        <f t="shared" si="4"/>
        <v>2986500.0000000005</v>
      </c>
      <c r="M22" s="61" t="s">
        <v>107</v>
      </c>
    </row>
    <row r="23" spans="1:13" x14ac:dyDescent="0.25">
      <c r="A23" s="33">
        <v>22</v>
      </c>
      <c r="B23" s="33">
        <v>1201</v>
      </c>
      <c r="C23" s="33">
        <v>12</v>
      </c>
      <c r="D23" s="85" t="s">
        <v>17</v>
      </c>
      <c r="E23" s="86" t="s">
        <v>17</v>
      </c>
      <c r="F23" s="67">
        <v>909</v>
      </c>
      <c r="G23" s="67">
        <f t="shared" si="0"/>
        <v>999.90000000000009</v>
      </c>
      <c r="H23" s="68">
        <v>37650</v>
      </c>
      <c r="I23" s="69">
        <f t="shared" si="1"/>
        <v>34223850</v>
      </c>
      <c r="J23" s="69">
        <f t="shared" si="2"/>
        <v>37646235</v>
      </c>
      <c r="K23" s="70">
        <f t="shared" si="3"/>
        <v>78500</v>
      </c>
      <c r="L23" s="71">
        <f t="shared" si="4"/>
        <v>2999700.0000000005</v>
      </c>
      <c r="M23" s="61" t="s">
        <v>107</v>
      </c>
    </row>
    <row r="24" spans="1:13" x14ac:dyDescent="0.25">
      <c r="A24" s="33">
        <v>23</v>
      </c>
      <c r="B24" s="33">
        <v>1202</v>
      </c>
      <c r="C24" s="33">
        <v>12</v>
      </c>
      <c r="D24" s="87" t="s">
        <v>16</v>
      </c>
      <c r="E24" s="86" t="s">
        <v>16</v>
      </c>
      <c r="F24" s="67">
        <v>774</v>
      </c>
      <c r="G24" s="67">
        <f t="shared" si="0"/>
        <v>851.40000000000009</v>
      </c>
      <c r="H24" s="68">
        <v>37650</v>
      </c>
      <c r="I24" s="69">
        <f t="shared" si="1"/>
        <v>29141100</v>
      </c>
      <c r="J24" s="69">
        <f t="shared" si="2"/>
        <v>32055210.000000004</v>
      </c>
      <c r="K24" s="70">
        <f t="shared" si="3"/>
        <v>67000</v>
      </c>
      <c r="L24" s="71">
        <f t="shared" si="4"/>
        <v>2554200.0000000005</v>
      </c>
      <c r="M24" s="61" t="s">
        <v>107</v>
      </c>
    </row>
    <row r="25" spans="1:13" x14ac:dyDescent="0.25">
      <c r="A25" s="33">
        <v>24</v>
      </c>
      <c r="B25" s="33">
        <v>1203</v>
      </c>
      <c r="C25" s="33">
        <v>12</v>
      </c>
      <c r="D25" s="87" t="s">
        <v>17</v>
      </c>
      <c r="E25" s="86" t="s">
        <v>17</v>
      </c>
      <c r="F25" s="67">
        <v>1035</v>
      </c>
      <c r="G25" s="67">
        <f t="shared" si="0"/>
        <v>1138.5</v>
      </c>
      <c r="H25" s="68">
        <v>37650</v>
      </c>
      <c r="I25" s="69">
        <f t="shared" si="1"/>
        <v>38967750</v>
      </c>
      <c r="J25" s="69">
        <f t="shared" si="2"/>
        <v>42864525</v>
      </c>
      <c r="K25" s="70">
        <f t="shared" si="3"/>
        <v>89500</v>
      </c>
      <c r="L25" s="71">
        <f t="shared" si="4"/>
        <v>3415500</v>
      </c>
      <c r="M25" s="61" t="s">
        <v>107</v>
      </c>
    </row>
    <row r="26" spans="1:13" x14ac:dyDescent="0.25">
      <c r="A26" s="33">
        <v>25</v>
      </c>
      <c r="B26" s="33">
        <v>1204</v>
      </c>
      <c r="C26" s="33">
        <v>12</v>
      </c>
      <c r="D26" s="87" t="s">
        <v>17</v>
      </c>
      <c r="E26" s="86" t="s">
        <v>17</v>
      </c>
      <c r="F26" s="67">
        <v>905</v>
      </c>
      <c r="G26" s="67">
        <f t="shared" si="0"/>
        <v>995.50000000000011</v>
      </c>
      <c r="H26" s="68">
        <v>37650</v>
      </c>
      <c r="I26" s="69">
        <f t="shared" si="1"/>
        <v>34073250</v>
      </c>
      <c r="J26" s="69">
        <f t="shared" si="2"/>
        <v>37480575</v>
      </c>
      <c r="K26" s="70">
        <f t="shared" si="3"/>
        <v>78000</v>
      </c>
      <c r="L26" s="71">
        <f t="shared" si="4"/>
        <v>2986500.0000000005</v>
      </c>
      <c r="M26" s="61" t="s">
        <v>107</v>
      </c>
    </row>
    <row r="27" spans="1:13" x14ac:dyDescent="0.25">
      <c r="A27" s="55" t="s">
        <v>4</v>
      </c>
      <c r="B27" s="56"/>
      <c r="C27" s="56"/>
      <c r="D27" s="56"/>
      <c r="E27" s="57"/>
      <c r="F27" s="74">
        <f>SUM(F2:F26)</f>
        <v>21602</v>
      </c>
      <c r="G27" s="74">
        <f>SUM(G2:G26)</f>
        <v>23762.200000000004</v>
      </c>
      <c r="H27" s="75"/>
      <c r="I27" s="76">
        <f>SUM(I2:I26)</f>
        <v>802799400</v>
      </c>
      <c r="J27" s="76">
        <f>SUM(J2:J26)</f>
        <v>883079340</v>
      </c>
      <c r="K27" s="75"/>
      <c r="L27" s="76">
        <f>SUM(L2:L26)</f>
        <v>71286600</v>
      </c>
    </row>
  </sheetData>
  <mergeCells count="1">
    <mergeCell ref="A27:E27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D539F-7B52-462B-B03C-C18282E168D7}">
  <dimension ref="A1:N23"/>
  <sheetViews>
    <sheetView topLeftCell="A10" zoomScale="175" zoomScaleNormal="175" workbookViewId="0">
      <selection activeCell="F23" sqref="F23:G23"/>
    </sheetView>
  </sheetViews>
  <sheetFormatPr defaultRowHeight="15" x14ac:dyDescent="0.25"/>
  <cols>
    <col min="1" max="1" width="4" style="3" customWidth="1"/>
    <col min="2" max="2" width="5.85546875" style="3" customWidth="1"/>
    <col min="3" max="3" width="3.5703125" style="3" customWidth="1"/>
    <col min="4" max="4" width="4.85546875" style="60" customWidth="1"/>
    <col min="5" max="5" width="5.7109375" style="60" customWidth="1"/>
    <col min="6" max="6" width="6.7109375" style="3" customWidth="1"/>
    <col min="7" max="7" width="6" style="3" customWidth="1"/>
    <col min="8" max="8" width="6.140625" style="3" customWidth="1"/>
    <col min="9" max="10" width="11.140625" style="3" customWidth="1"/>
    <col min="11" max="11" width="7.140625" style="3" customWidth="1"/>
    <col min="12" max="12" width="10.140625" style="3" customWidth="1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53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798</v>
      </c>
      <c r="G2" s="67">
        <f>F2*1.1</f>
        <v>877.80000000000007</v>
      </c>
      <c r="H2" s="68">
        <v>36000</v>
      </c>
      <c r="I2" s="69">
        <v>0</v>
      </c>
      <c r="J2" s="69">
        <f>I2*1.1</f>
        <v>0</v>
      </c>
      <c r="K2" s="70">
        <f t="shared" ref="K2:K22" si="0">MROUND((J2*0.025/12),500)</f>
        <v>0</v>
      </c>
      <c r="L2" s="71">
        <f>G2*3000</f>
        <v>2633400</v>
      </c>
      <c r="M2" s="61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910</v>
      </c>
      <c r="G3" s="67">
        <f t="shared" ref="G3:G22" si="1">F3*1.1</f>
        <v>1001.0000000000001</v>
      </c>
      <c r="H3" s="68">
        <f>H2</f>
        <v>36000</v>
      </c>
      <c r="I3" s="69">
        <v>0</v>
      </c>
      <c r="J3" s="69">
        <f t="shared" ref="J3:J22" si="2">I3*1.1</f>
        <v>0</v>
      </c>
      <c r="K3" s="70">
        <f t="shared" si="0"/>
        <v>0</v>
      </c>
      <c r="L3" s="71">
        <f t="shared" ref="L3:L22" si="3">G3*3000</f>
        <v>3003000.0000000005</v>
      </c>
      <c r="M3" s="61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0"/>
        <v>0</v>
      </c>
      <c r="L4" s="71">
        <f t="shared" si="3"/>
        <v>2633400</v>
      </c>
      <c r="M4" s="61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798</v>
      </c>
      <c r="G5" s="67">
        <f t="shared" si="1"/>
        <v>877.80000000000007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0"/>
        <v>0</v>
      </c>
      <c r="L5" s="71">
        <f t="shared" si="3"/>
        <v>2633400</v>
      </c>
      <c r="M5" s="61" t="s">
        <v>108</v>
      </c>
    </row>
    <row r="6" spans="1:14" x14ac:dyDescent="0.25">
      <c r="A6" s="33">
        <v>5</v>
      </c>
      <c r="B6" s="33">
        <v>203</v>
      </c>
      <c r="C6" s="33">
        <v>2</v>
      </c>
      <c r="D6" s="86" t="s">
        <v>17</v>
      </c>
      <c r="E6" s="86" t="s">
        <v>17</v>
      </c>
      <c r="F6" s="67">
        <v>910</v>
      </c>
      <c r="G6" s="67">
        <f t="shared" si="1"/>
        <v>1001.0000000000001</v>
      </c>
      <c r="H6" s="68" t="e">
        <f>#REF!</f>
        <v>#REF!</v>
      </c>
      <c r="I6" s="69">
        <v>0</v>
      </c>
      <c r="J6" s="69">
        <f t="shared" si="2"/>
        <v>0</v>
      </c>
      <c r="K6" s="70">
        <f t="shared" si="0"/>
        <v>0</v>
      </c>
      <c r="L6" s="71">
        <f t="shared" si="3"/>
        <v>3003000.0000000005</v>
      </c>
      <c r="M6" s="61" t="s">
        <v>108</v>
      </c>
    </row>
    <row r="7" spans="1:14" x14ac:dyDescent="0.25">
      <c r="A7" s="33">
        <v>6</v>
      </c>
      <c r="B7" s="33">
        <v>204</v>
      </c>
      <c r="C7" s="33">
        <v>2</v>
      </c>
      <c r="D7" s="85" t="s">
        <v>78</v>
      </c>
      <c r="E7" s="86" t="s">
        <v>16</v>
      </c>
      <c r="F7" s="67">
        <v>798</v>
      </c>
      <c r="G7" s="67">
        <f t="shared" si="1"/>
        <v>877.80000000000007</v>
      </c>
      <c r="H7" s="68" t="e">
        <f>H6</f>
        <v>#REF!</v>
      </c>
      <c r="I7" s="69">
        <v>0</v>
      </c>
      <c r="J7" s="69">
        <f t="shared" si="2"/>
        <v>0</v>
      </c>
      <c r="K7" s="70">
        <f t="shared" si="0"/>
        <v>0</v>
      </c>
      <c r="L7" s="71">
        <f t="shared" si="3"/>
        <v>2633400</v>
      </c>
      <c r="M7" s="61" t="s">
        <v>108</v>
      </c>
    </row>
    <row r="8" spans="1:14" x14ac:dyDescent="0.25">
      <c r="A8" s="33">
        <v>7</v>
      </c>
      <c r="B8" s="33">
        <v>301</v>
      </c>
      <c r="C8" s="33">
        <v>3</v>
      </c>
      <c r="D8" s="85" t="s">
        <v>78</v>
      </c>
      <c r="E8" s="86" t="s">
        <v>16</v>
      </c>
      <c r="F8" s="67">
        <v>798</v>
      </c>
      <c r="G8" s="67">
        <f t="shared" si="1"/>
        <v>877.80000000000007</v>
      </c>
      <c r="H8" s="68" t="e">
        <f>H7+150</f>
        <v>#REF!</v>
      </c>
      <c r="I8" s="69">
        <v>0</v>
      </c>
      <c r="J8" s="69">
        <f t="shared" si="2"/>
        <v>0</v>
      </c>
      <c r="K8" s="70">
        <f t="shared" si="0"/>
        <v>0</v>
      </c>
      <c r="L8" s="71">
        <f t="shared" si="3"/>
        <v>2633400</v>
      </c>
      <c r="M8" s="61" t="s">
        <v>108</v>
      </c>
    </row>
    <row r="9" spans="1:14" x14ac:dyDescent="0.25">
      <c r="A9" s="33">
        <v>8</v>
      </c>
      <c r="B9" s="33">
        <v>303</v>
      </c>
      <c r="C9" s="33">
        <v>3</v>
      </c>
      <c r="D9" s="86" t="s">
        <v>17</v>
      </c>
      <c r="E9" s="86" t="s">
        <v>17</v>
      </c>
      <c r="F9" s="67">
        <v>910</v>
      </c>
      <c r="G9" s="67">
        <f t="shared" si="1"/>
        <v>1001.0000000000001</v>
      </c>
      <c r="H9" s="68" t="e">
        <f>#REF!</f>
        <v>#REF!</v>
      </c>
      <c r="I9" s="69">
        <v>0</v>
      </c>
      <c r="J9" s="69">
        <f t="shared" si="2"/>
        <v>0</v>
      </c>
      <c r="K9" s="70">
        <f t="shared" si="0"/>
        <v>0</v>
      </c>
      <c r="L9" s="71">
        <f t="shared" si="3"/>
        <v>3003000.0000000005</v>
      </c>
      <c r="M9" s="61" t="s">
        <v>108</v>
      </c>
    </row>
    <row r="10" spans="1:14" x14ac:dyDescent="0.25">
      <c r="A10" s="33">
        <v>9</v>
      </c>
      <c r="B10" s="33">
        <v>304</v>
      </c>
      <c r="C10" s="33">
        <v>3</v>
      </c>
      <c r="D10" s="85" t="s">
        <v>78</v>
      </c>
      <c r="E10" s="86" t="s">
        <v>16</v>
      </c>
      <c r="F10" s="67">
        <v>798</v>
      </c>
      <c r="G10" s="67">
        <f t="shared" si="1"/>
        <v>877.80000000000007</v>
      </c>
      <c r="H10" s="68" t="e">
        <f>H9</f>
        <v>#REF!</v>
      </c>
      <c r="I10" s="69">
        <v>0</v>
      </c>
      <c r="J10" s="69">
        <f t="shared" si="2"/>
        <v>0</v>
      </c>
      <c r="K10" s="70">
        <f t="shared" si="0"/>
        <v>0</v>
      </c>
      <c r="L10" s="71">
        <f t="shared" si="3"/>
        <v>2633400</v>
      </c>
      <c r="M10" s="61" t="s">
        <v>108</v>
      </c>
    </row>
    <row r="11" spans="1:14" x14ac:dyDescent="0.25">
      <c r="A11" s="33">
        <v>10</v>
      </c>
      <c r="B11" s="33">
        <v>401</v>
      </c>
      <c r="C11" s="33">
        <v>4</v>
      </c>
      <c r="D11" s="85" t="s">
        <v>78</v>
      </c>
      <c r="E11" s="86" t="s">
        <v>16</v>
      </c>
      <c r="F11" s="67">
        <v>798</v>
      </c>
      <c r="G11" s="67">
        <f t="shared" si="1"/>
        <v>877.80000000000007</v>
      </c>
      <c r="H11" s="68" t="e">
        <f>H10+150</f>
        <v>#REF!</v>
      </c>
      <c r="I11" s="69">
        <v>0</v>
      </c>
      <c r="J11" s="69">
        <f t="shared" si="2"/>
        <v>0</v>
      </c>
      <c r="K11" s="70">
        <f t="shared" si="0"/>
        <v>0</v>
      </c>
      <c r="L11" s="71">
        <f t="shared" si="3"/>
        <v>2633400</v>
      </c>
      <c r="M11" s="61" t="s">
        <v>108</v>
      </c>
    </row>
    <row r="12" spans="1:14" x14ac:dyDescent="0.25">
      <c r="A12" s="33">
        <v>11</v>
      </c>
      <c r="B12" s="33">
        <v>403</v>
      </c>
      <c r="C12" s="33">
        <v>4</v>
      </c>
      <c r="D12" s="86" t="s">
        <v>17</v>
      </c>
      <c r="E12" s="86" t="s">
        <v>17</v>
      </c>
      <c r="F12" s="67">
        <v>910</v>
      </c>
      <c r="G12" s="67">
        <f t="shared" si="1"/>
        <v>1001.0000000000001</v>
      </c>
      <c r="H12" s="68" t="e">
        <f>#REF!</f>
        <v>#REF!</v>
      </c>
      <c r="I12" s="69">
        <v>0</v>
      </c>
      <c r="J12" s="69">
        <f t="shared" si="2"/>
        <v>0</v>
      </c>
      <c r="K12" s="70">
        <f t="shared" si="0"/>
        <v>0</v>
      </c>
      <c r="L12" s="71">
        <f t="shared" si="3"/>
        <v>3003000.0000000005</v>
      </c>
      <c r="M12" s="61" t="s">
        <v>108</v>
      </c>
    </row>
    <row r="13" spans="1:14" x14ac:dyDescent="0.25">
      <c r="A13" s="33">
        <v>12</v>
      </c>
      <c r="B13" s="33">
        <v>404</v>
      </c>
      <c r="C13" s="33">
        <v>4</v>
      </c>
      <c r="D13" s="85" t="s">
        <v>78</v>
      </c>
      <c r="E13" s="86" t="s">
        <v>16</v>
      </c>
      <c r="F13" s="67">
        <v>798</v>
      </c>
      <c r="G13" s="67">
        <f t="shared" si="1"/>
        <v>877.80000000000007</v>
      </c>
      <c r="H13" s="68" t="e">
        <f>H12</f>
        <v>#REF!</v>
      </c>
      <c r="I13" s="69">
        <v>0</v>
      </c>
      <c r="J13" s="69">
        <f t="shared" si="2"/>
        <v>0</v>
      </c>
      <c r="K13" s="70">
        <f t="shared" si="0"/>
        <v>0</v>
      </c>
      <c r="L13" s="71">
        <f t="shared" si="3"/>
        <v>2633400</v>
      </c>
      <c r="M13" s="61" t="s">
        <v>108</v>
      </c>
    </row>
    <row r="14" spans="1:14" x14ac:dyDescent="0.25">
      <c r="A14" s="33">
        <v>13</v>
      </c>
      <c r="B14" s="33">
        <v>501</v>
      </c>
      <c r="C14" s="33">
        <v>5</v>
      </c>
      <c r="D14" s="85" t="s">
        <v>78</v>
      </c>
      <c r="E14" s="86" t="s">
        <v>16</v>
      </c>
      <c r="F14" s="67">
        <v>798</v>
      </c>
      <c r="G14" s="67">
        <f t="shared" si="1"/>
        <v>877.80000000000007</v>
      </c>
      <c r="H14" s="68" t="e">
        <f>H13+150</f>
        <v>#REF!</v>
      </c>
      <c r="I14" s="69">
        <v>0</v>
      </c>
      <c r="J14" s="69">
        <f t="shared" si="2"/>
        <v>0</v>
      </c>
      <c r="K14" s="70">
        <f t="shared" si="0"/>
        <v>0</v>
      </c>
      <c r="L14" s="71">
        <f t="shared" si="3"/>
        <v>2633400</v>
      </c>
      <c r="M14" s="61" t="s">
        <v>108</v>
      </c>
    </row>
    <row r="15" spans="1:14" x14ac:dyDescent="0.25">
      <c r="A15" s="33">
        <v>14</v>
      </c>
      <c r="B15" s="33">
        <v>503</v>
      </c>
      <c r="C15" s="33">
        <v>5</v>
      </c>
      <c r="D15" s="86" t="s">
        <v>17</v>
      </c>
      <c r="E15" s="86" t="s">
        <v>17</v>
      </c>
      <c r="F15" s="67">
        <v>910</v>
      </c>
      <c r="G15" s="67">
        <f t="shared" si="1"/>
        <v>1001.0000000000001</v>
      </c>
      <c r="H15" s="68" t="e">
        <f>#REF!</f>
        <v>#REF!</v>
      </c>
      <c r="I15" s="69">
        <v>0</v>
      </c>
      <c r="J15" s="69">
        <f t="shared" si="2"/>
        <v>0</v>
      </c>
      <c r="K15" s="70">
        <f t="shared" si="0"/>
        <v>0</v>
      </c>
      <c r="L15" s="71">
        <f t="shared" si="3"/>
        <v>3003000.0000000005</v>
      </c>
      <c r="M15" s="61" t="s">
        <v>108</v>
      </c>
    </row>
    <row r="16" spans="1:14" x14ac:dyDescent="0.25">
      <c r="A16" s="33">
        <v>15</v>
      </c>
      <c r="B16" s="33">
        <v>504</v>
      </c>
      <c r="C16" s="33">
        <v>5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 t="e">
        <f>H15</f>
        <v>#REF!</v>
      </c>
      <c r="I16" s="69">
        <v>0</v>
      </c>
      <c r="J16" s="69">
        <f t="shared" si="2"/>
        <v>0</v>
      </c>
      <c r="K16" s="70">
        <f t="shared" si="0"/>
        <v>0</v>
      </c>
      <c r="L16" s="71">
        <f t="shared" si="3"/>
        <v>2633400</v>
      </c>
      <c r="M16" s="61" t="s">
        <v>108</v>
      </c>
    </row>
    <row r="17" spans="1:13" x14ac:dyDescent="0.25">
      <c r="A17" s="33">
        <v>16</v>
      </c>
      <c r="B17" s="33">
        <v>603</v>
      </c>
      <c r="C17" s="33">
        <v>6</v>
      </c>
      <c r="D17" s="87" t="s">
        <v>17</v>
      </c>
      <c r="E17" s="86" t="s">
        <v>17</v>
      </c>
      <c r="F17" s="67">
        <v>910</v>
      </c>
      <c r="G17" s="67">
        <f t="shared" si="1"/>
        <v>1001.0000000000001</v>
      </c>
      <c r="H17" s="68" t="e">
        <f>#REF!</f>
        <v>#REF!</v>
      </c>
      <c r="I17" s="69">
        <v>0</v>
      </c>
      <c r="J17" s="69">
        <f t="shared" si="2"/>
        <v>0</v>
      </c>
      <c r="K17" s="70">
        <f t="shared" si="0"/>
        <v>0</v>
      </c>
      <c r="L17" s="71">
        <f t="shared" si="3"/>
        <v>3003000.0000000005</v>
      </c>
      <c r="M17" s="61" t="s">
        <v>108</v>
      </c>
    </row>
    <row r="18" spans="1:13" x14ac:dyDescent="0.25">
      <c r="A18" s="33">
        <v>17</v>
      </c>
      <c r="B18" s="33">
        <v>604</v>
      </c>
      <c r="C18" s="33">
        <v>6</v>
      </c>
      <c r="D18" s="88" t="s">
        <v>78</v>
      </c>
      <c r="E18" s="86" t="s">
        <v>16</v>
      </c>
      <c r="F18" s="67">
        <v>798</v>
      </c>
      <c r="G18" s="67">
        <f t="shared" si="1"/>
        <v>877.80000000000007</v>
      </c>
      <c r="H18" s="68" t="e">
        <f>H17</f>
        <v>#REF!</v>
      </c>
      <c r="I18" s="69">
        <v>0</v>
      </c>
      <c r="J18" s="69">
        <f t="shared" si="2"/>
        <v>0</v>
      </c>
      <c r="K18" s="70">
        <f t="shared" si="0"/>
        <v>0</v>
      </c>
      <c r="L18" s="71">
        <f t="shared" si="3"/>
        <v>2633400</v>
      </c>
      <c r="M18" s="61" t="s">
        <v>108</v>
      </c>
    </row>
    <row r="19" spans="1:13" x14ac:dyDescent="0.25">
      <c r="A19" s="33">
        <v>18</v>
      </c>
      <c r="B19" s="33">
        <v>703</v>
      </c>
      <c r="C19" s="33">
        <v>7</v>
      </c>
      <c r="D19" s="87" t="s">
        <v>17</v>
      </c>
      <c r="E19" s="86" t="s">
        <v>17</v>
      </c>
      <c r="F19" s="67">
        <v>910</v>
      </c>
      <c r="G19" s="67">
        <f t="shared" si="1"/>
        <v>1001.0000000000001</v>
      </c>
      <c r="H19" s="68" t="e">
        <f>#REF!</f>
        <v>#REF!</v>
      </c>
      <c r="I19" s="69">
        <v>0</v>
      </c>
      <c r="J19" s="69">
        <f t="shared" si="2"/>
        <v>0</v>
      </c>
      <c r="K19" s="70">
        <f t="shared" si="0"/>
        <v>0</v>
      </c>
      <c r="L19" s="71">
        <f t="shared" si="3"/>
        <v>3003000.0000000005</v>
      </c>
      <c r="M19" s="61" t="s">
        <v>108</v>
      </c>
    </row>
    <row r="20" spans="1:13" x14ac:dyDescent="0.25">
      <c r="A20" s="33">
        <v>19</v>
      </c>
      <c r="B20" s="33">
        <v>704</v>
      </c>
      <c r="C20" s="33">
        <v>7</v>
      </c>
      <c r="D20" s="88" t="s">
        <v>78</v>
      </c>
      <c r="E20" s="86" t="s">
        <v>16</v>
      </c>
      <c r="F20" s="67">
        <v>798</v>
      </c>
      <c r="G20" s="67">
        <f t="shared" si="1"/>
        <v>877.80000000000007</v>
      </c>
      <c r="H20" s="68" t="e">
        <f>H19</f>
        <v>#REF!</v>
      </c>
      <c r="I20" s="69">
        <v>0</v>
      </c>
      <c r="J20" s="69">
        <f t="shared" si="2"/>
        <v>0</v>
      </c>
      <c r="K20" s="70">
        <f t="shared" si="0"/>
        <v>0</v>
      </c>
      <c r="L20" s="71">
        <f t="shared" si="3"/>
        <v>2633400</v>
      </c>
      <c r="M20" s="61" t="s">
        <v>108</v>
      </c>
    </row>
    <row r="21" spans="1:13" x14ac:dyDescent="0.25">
      <c r="A21" s="33">
        <v>20</v>
      </c>
      <c r="B21" s="33">
        <v>803</v>
      </c>
      <c r="C21" s="33">
        <v>8</v>
      </c>
      <c r="D21" s="87" t="s">
        <v>17</v>
      </c>
      <c r="E21" s="86" t="s">
        <v>17</v>
      </c>
      <c r="F21" s="67">
        <v>910</v>
      </c>
      <c r="G21" s="67">
        <f t="shared" si="1"/>
        <v>1001.0000000000001</v>
      </c>
      <c r="H21" s="68" t="e">
        <f>#REF!</f>
        <v>#REF!</v>
      </c>
      <c r="I21" s="69">
        <v>0</v>
      </c>
      <c r="J21" s="69">
        <f t="shared" si="2"/>
        <v>0</v>
      </c>
      <c r="K21" s="70">
        <f t="shared" si="0"/>
        <v>0</v>
      </c>
      <c r="L21" s="71">
        <f t="shared" si="3"/>
        <v>3003000.0000000005</v>
      </c>
      <c r="M21" s="61" t="s">
        <v>108</v>
      </c>
    </row>
    <row r="22" spans="1:13" x14ac:dyDescent="0.25">
      <c r="A22" s="33">
        <v>21</v>
      </c>
      <c r="B22" s="33">
        <v>903</v>
      </c>
      <c r="C22" s="33">
        <v>9</v>
      </c>
      <c r="D22" s="87" t="s">
        <v>17</v>
      </c>
      <c r="E22" s="86" t="s">
        <v>17</v>
      </c>
      <c r="F22" s="67">
        <v>910</v>
      </c>
      <c r="G22" s="67">
        <f t="shared" si="1"/>
        <v>1001.0000000000001</v>
      </c>
      <c r="H22" s="68" t="e">
        <f>#REF!</f>
        <v>#REF!</v>
      </c>
      <c r="I22" s="69">
        <v>0</v>
      </c>
      <c r="J22" s="69">
        <f t="shared" si="2"/>
        <v>0</v>
      </c>
      <c r="K22" s="70">
        <f t="shared" si="0"/>
        <v>0</v>
      </c>
      <c r="L22" s="71">
        <f t="shared" si="3"/>
        <v>3003000.0000000005</v>
      </c>
      <c r="M22" s="61" t="s">
        <v>108</v>
      </c>
    </row>
    <row r="23" spans="1:13" x14ac:dyDescent="0.25">
      <c r="A23" s="55" t="s">
        <v>4</v>
      </c>
      <c r="B23" s="56"/>
      <c r="C23" s="56"/>
      <c r="D23" s="56"/>
      <c r="E23" s="57"/>
      <c r="F23" s="74">
        <f>SUM(F2:F22)</f>
        <v>17766</v>
      </c>
      <c r="G23" s="74">
        <f>SUM(G2:G22)</f>
        <v>19542.599999999999</v>
      </c>
      <c r="H23" s="75"/>
      <c r="I23" s="76">
        <f>SUM(I2:I22)</f>
        <v>0</v>
      </c>
      <c r="J23" s="76">
        <f>SUM(J2:J22)</f>
        <v>0</v>
      </c>
      <c r="K23" s="75"/>
      <c r="L23" s="76">
        <f>SUM(L2:L22)</f>
        <v>58627800</v>
      </c>
    </row>
  </sheetData>
  <mergeCells count="1">
    <mergeCell ref="A23:E23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5521F-B192-4FAB-A5DE-3ABB70088BDF}">
  <sheetPr filterMode="1"/>
  <dimension ref="A1:N49"/>
  <sheetViews>
    <sheetView zoomScale="175" zoomScaleNormal="175" workbookViewId="0">
      <selection activeCell="H6" sqref="H6:H48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7" width="6" style="78" customWidth="1"/>
    <col min="8" max="8" width="5.7109375" style="78" customWidth="1"/>
    <col min="9" max="10" width="11.140625" style="78" customWidth="1"/>
    <col min="11" max="11" width="7.140625" style="78" customWidth="1"/>
    <col min="12" max="12" width="10.140625" style="78" customWidth="1"/>
    <col min="13" max="13" width="9.140625" style="78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89" t="s">
        <v>106</v>
      </c>
    </row>
    <row r="2" spans="1:14" hidden="1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798</v>
      </c>
      <c r="G2" s="67">
        <f>F2*1.1</f>
        <v>877.80000000000007</v>
      </c>
      <c r="H2" s="68">
        <v>36000</v>
      </c>
      <c r="I2" s="69">
        <v>0</v>
      </c>
      <c r="J2" s="69">
        <f>I2*1.08</f>
        <v>0</v>
      </c>
      <c r="K2" s="70">
        <f t="shared" ref="K2:K48" si="0">MROUND((J2*0.025/12),500)</f>
        <v>0</v>
      </c>
      <c r="L2" s="71">
        <f>G2*3000</f>
        <v>2633400</v>
      </c>
      <c r="M2" s="78" t="s">
        <v>108</v>
      </c>
      <c r="N2" s="6"/>
    </row>
    <row r="3" spans="1:14" hidden="1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911</v>
      </c>
      <c r="G3" s="67">
        <f t="shared" ref="G3:G48" si="1">F3*1.1</f>
        <v>1002.1000000000001</v>
      </c>
      <c r="H3" s="68">
        <f>H2</f>
        <v>36000</v>
      </c>
      <c r="I3" s="69">
        <v>0</v>
      </c>
      <c r="J3" s="69">
        <f t="shared" ref="J3:J48" si="2">I3*1.08</f>
        <v>0</v>
      </c>
      <c r="K3" s="70">
        <f t="shared" ref="K3:K48" si="3">MROUND((J3*0.025/12),500)</f>
        <v>0</v>
      </c>
      <c r="L3" s="71">
        <f t="shared" ref="L3:L48" si="4">G3*3000</f>
        <v>3006300.0000000005</v>
      </c>
      <c r="M3" s="78" t="s">
        <v>108</v>
      </c>
    </row>
    <row r="4" spans="1:14" hidden="1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3"/>
        <v>0</v>
      </c>
      <c r="L4" s="71">
        <f t="shared" si="4"/>
        <v>2633400</v>
      </c>
      <c r="M4" s="78" t="s">
        <v>108</v>
      </c>
    </row>
    <row r="5" spans="1:14" hidden="1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798</v>
      </c>
      <c r="G5" s="67">
        <f t="shared" si="1"/>
        <v>877.80000000000007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3"/>
        <v>0</v>
      </c>
      <c r="L5" s="71">
        <f t="shared" si="4"/>
        <v>2633400</v>
      </c>
      <c r="M5" s="78" t="s">
        <v>108</v>
      </c>
    </row>
    <row r="6" spans="1:14" x14ac:dyDescent="0.25">
      <c r="A6" s="33">
        <v>5</v>
      </c>
      <c r="B6" s="33">
        <v>202</v>
      </c>
      <c r="C6" s="33">
        <v>2</v>
      </c>
      <c r="D6" s="86" t="s">
        <v>16</v>
      </c>
      <c r="E6" s="86" t="s">
        <v>16</v>
      </c>
      <c r="F6" s="67">
        <v>770</v>
      </c>
      <c r="G6" s="67">
        <f t="shared" si="1"/>
        <v>847.00000000000011</v>
      </c>
      <c r="H6" s="68">
        <f>H5</f>
        <v>36150</v>
      </c>
      <c r="I6" s="69">
        <f t="shared" ref="I3:I48" si="5">F6*H6</f>
        <v>27835500</v>
      </c>
      <c r="J6" s="69">
        <f t="shared" si="2"/>
        <v>30062340.000000004</v>
      </c>
      <c r="K6" s="70">
        <f t="shared" si="3"/>
        <v>62500</v>
      </c>
      <c r="L6" s="71">
        <f t="shared" si="4"/>
        <v>2541000.0000000005</v>
      </c>
      <c r="M6" s="78" t="s">
        <v>107</v>
      </c>
    </row>
    <row r="7" spans="1:14" hidden="1" x14ac:dyDescent="0.25">
      <c r="A7" s="33">
        <v>6</v>
      </c>
      <c r="B7" s="33">
        <v>203</v>
      </c>
      <c r="C7" s="33">
        <v>2</v>
      </c>
      <c r="D7" s="86" t="s">
        <v>17</v>
      </c>
      <c r="E7" s="86" t="s">
        <v>17</v>
      </c>
      <c r="F7" s="67">
        <v>911</v>
      </c>
      <c r="G7" s="67">
        <f t="shared" si="1"/>
        <v>1002.1000000000001</v>
      </c>
      <c r="H7" s="68">
        <f>H6</f>
        <v>36150</v>
      </c>
      <c r="I7" s="69">
        <v>0</v>
      </c>
      <c r="J7" s="69">
        <f t="shared" si="2"/>
        <v>0</v>
      </c>
      <c r="K7" s="70">
        <f t="shared" si="3"/>
        <v>0</v>
      </c>
      <c r="L7" s="71">
        <f t="shared" si="4"/>
        <v>3006300.0000000005</v>
      </c>
      <c r="M7" s="78" t="s">
        <v>108</v>
      </c>
    </row>
    <row r="8" spans="1:14" hidden="1" x14ac:dyDescent="0.25">
      <c r="A8" s="33">
        <v>7</v>
      </c>
      <c r="B8" s="33">
        <v>204</v>
      </c>
      <c r="C8" s="33">
        <v>2</v>
      </c>
      <c r="D8" s="85" t="s">
        <v>78</v>
      </c>
      <c r="E8" s="86" t="s">
        <v>16</v>
      </c>
      <c r="F8" s="67">
        <v>798</v>
      </c>
      <c r="G8" s="67">
        <f t="shared" si="1"/>
        <v>877.80000000000007</v>
      </c>
      <c r="H8" s="68">
        <f>H7</f>
        <v>36150</v>
      </c>
      <c r="I8" s="69">
        <v>0</v>
      </c>
      <c r="J8" s="69">
        <f t="shared" si="2"/>
        <v>0</v>
      </c>
      <c r="K8" s="70">
        <f t="shared" si="3"/>
        <v>0</v>
      </c>
      <c r="L8" s="71">
        <f t="shared" si="4"/>
        <v>2633400</v>
      </c>
      <c r="M8" s="78" t="s">
        <v>108</v>
      </c>
    </row>
    <row r="9" spans="1:14" hidden="1" x14ac:dyDescent="0.25">
      <c r="A9" s="33">
        <v>8</v>
      </c>
      <c r="B9" s="33">
        <v>301</v>
      </c>
      <c r="C9" s="33">
        <v>3</v>
      </c>
      <c r="D9" s="85" t="s">
        <v>78</v>
      </c>
      <c r="E9" s="86" t="s">
        <v>16</v>
      </c>
      <c r="F9" s="67">
        <v>798</v>
      </c>
      <c r="G9" s="67">
        <f t="shared" si="1"/>
        <v>877.80000000000007</v>
      </c>
      <c r="H9" s="68">
        <f>H8+150</f>
        <v>36300</v>
      </c>
      <c r="I9" s="69">
        <v>0</v>
      </c>
      <c r="J9" s="69">
        <f t="shared" si="2"/>
        <v>0</v>
      </c>
      <c r="K9" s="70">
        <f t="shared" si="3"/>
        <v>0</v>
      </c>
      <c r="L9" s="71">
        <f t="shared" si="4"/>
        <v>2633400</v>
      </c>
      <c r="M9" s="78" t="s">
        <v>108</v>
      </c>
    </row>
    <row r="10" spans="1:14" x14ac:dyDescent="0.25">
      <c r="A10" s="33">
        <v>9</v>
      </c>
      <c r="B10" s="33">
        <v>302</v>
      </c>
      <c r="C10" s="33">
        <v>3</v>
      </c>
      <c r="D10" s="86" t="s">
        <v>16</v>
      </c>
      <c r="E10" s="86" t="s">
        <v>16</v>
      </c>
      <c r="F10" s="67">
        <v>770</v>
      </c>
      <c r="G10" s="67">
        <f t="shared" si="1"/>
        <v>847.00000000000011</v>
      </c>
      <c r="H10" s="68">
        <f>H9</f>
        <v>36300</v>
      </c>
      <c r="I10" s="69">
        <f t="shared" si="5"/>
        <v>27951000</v>
      </c>
      <c r="J10" s="69">
        <f t="shared" si="2"/>
        <v>30187080.000000004</v>
      </c>
      <c r="K10" s="70">
        <f t="shared" si="3"/>
        <v>63000</v>
      </c>
      <c r="L10" s="71">
        <f t="shared" si="4"/>
        <v>2541000.0000000005</v>
      </c>
      <c r="M10" s="78" t="s">
        <v>107</v>
      </c>
    </row>
    <row r="11" spans="1:14" hidden="1" x14ac:dyDescent="0.25">
      <c r="A11" s="33">
        <v>10</v>
      </c>
      <c r="B11" s="33">
        <v>303</v>
      </c>
      <c r="C11" s="33">
        <v>3</v>
      </c>
      <c r="D11" s="86" t="s">
        <v>17</v>
      </c>
      <c r="E11" s="86" t="s">
        <v>17</v>
      </c>
      <c r="F11" s="67">
        <v>911</v>
      </c>
      <c r="G11" s="67">
        <f t="shared" si="1"/>
        <v>1002.1000000000001</v>
      </c>
      <c r="H11" s="68">
        <f>H10</f>
        <v>36300</v>
      </c>
      <c r="I11" s="69">
        <v>0</v>
      </c>
      <c r="J11" s="69">
        <f t="shared" si="2"/>
        <v>0</v>
      </c>
      <c r="K11" s="70">
        <f t="shared" si="3"/>
        <v>0</v>
      </c>
      <c r="L11" s="71">
        <f t="shared" si="4"/>
        <v>3006300.0000000005</v>
      </c>
      <c r="M11" s="78" t="s">
        <v>108</v>
      </c>
    </row>
    <row r="12" spans="1:14" hidden="1" x14ac:dyDescent="0.25">
      <c r="A12" s="33">
        <v>11</v>
      </c>
      <c r="B12" s="33">
        <v>304</v>
      </c>
      <c r="C12" s="33">
        <v>3</v>
      </c>
      <c r="D12" s="85" t="s">
        <v>78</v>
      </c>
      <c r="E12" s="86" t="s">
        <v>16</v>
      </c>
      <c r="F12" s="67">
        <v>798</v>
      </c>
      <c r="G12" s="67">
        <f t="shared" si="1"/>
        <v>877.80000000000007</v>
      </c>
      <c r="H12" s="68">
        <f>H11</f>
        <v>36300</v>
      </c>
      <c r="I12" s="69">
        <v>0</v>
      </c>
      <c r="J12" s="69">
        <f t="shared" si="2"/>
        <v>0</v>
      </c>
      <c r="K12" s="70">
        <f t="shared" si="3"/>
        <v>0</v>
      </c>
      <c r="L12" s="71">
        <f t="shared" si="4"/>
        <v>2633400</v>
      </c>
      <c r="M12" s="78" t="s">
        <v>108</v>
      </c>
    </row>
    <row r="13" spans="1:14" hidden="1" x14ac:dyDescent="0.25">
      <c r="A13" s="33">
        <v>12</v>
      </c>
      <c r="B13" s="33">
        <v>401</v>
      </c>
      <c r="C13" s="33">
        <v>4</v>
      </c>
      <c r="D13" s="85" t="s">
        <v>78</v>
      </c>
      <c r="E13" s="86" t="s">
        <v>16</v>
      </c>
      <c r="F13" s="67">
        <v>798</v>
      </c>
      <c r="G13" s="67">
        <f t="shared" si="1"/>
        <v>877.80000000000007</v>
      </c>
      <c r="H13" s="68">
        <f>H12+150</f>
        <v>36450</v>
      </c>
      <c r="I13" s="69">
        <v>0</v>
      </c>
      <c r="J13" s="69">
        <f t="shared" si="2"/>
        <v>0</v>
      </c>
      <c r="K13" s="70">
        <f t="shared" si="3"/>
        <v>0</v>
      </c>
      <c r="L13" s="71">
        <f t="shared" si="4"/>
        <v>2633400</v>
      </c>
      <c r="M13" s="78" t="s">
        <v>108</v>
      </c>
    </row>
    <row r="14" spans="1:14" x14ac:dyDescent="0.25">
      <c r="A14" s="33">
        <v>13</v>
      </c>
      <c r="B14" s="33">
        <v>402</v>
      </c>
      <c r="C14" s="33">
        <v>4</v>
      </c>
      <c r="D14" s="86" t="s">
        <v>16</v>
      </c>
      <c r="E14" s="86" t="s">
        <v>16</v>
      </c>
      <c r="F14" s="67">
        <v>770</v>
      </c>
      <c r="G14" s="67">
        <f t="shared" si="1"/>
        <v>847.00000000000011</v>
      </c>
      <c r="H14" s="68">
        <f>H13</f>
        <v>36450</v>
      </c>
      <c r="I14" s="69">
        <f t="shared" si="5"/>
        <v>28066500</v>
      </c>
      <c r="J14" s="69">
        <f t="shared" si="2"/>
        <v>30311820.000000004</v>
      </c>
      <c r="K14" s="70">
        <f t="shared" si="3"/>
        <v>63000</v>
      </c>
      <c r="L14" s="71">
        <f t="shared" si="4"/>
        <v>2541000.0000000005</v>
      </c>
      <c r="M14" s="78" t="s">
        <v>107</v>
      </c>
    </row>
    <row r="15" spans="1:14" hidden="1" x14ac:dyDescent="0.25">
      <c r="A15" s="33">
        <v>14</v>
      </c>
      <c r="B15" s="33">
        <v>403</v>
      </c>
      <c r="C15" s="33">
        <v>4</v>
      </c>
      <c r="D15" s="86" t="s">
        <v>17</v>
      </c>
      <c r="E15" s="86" t="s">
        <v>17</v>
      </c>
      <c r="F15" s="67">
        <v>911</v>
      </c>
      <c r="G15" s="67">
        <f t="shared" si="1"/>
        <v>1002.1000000000001</v>
      </c>
      <c r="H15" s="68">
        <f>H14</f>
        <v>36450</v>
      </c>
      <c r="I15" s="69">
        <v>0</v>
      </c>
      <c r="J15" s="69">
        <f t="shared" si="2"/>
        <v>0</v>
      </c>
      <c r="K15" s="70">
        <f t="shared" si="3"/>
        <v>0</v>
      </c>
      <c r="L15" s="71">
        <f t="shared" si="4"/>
        <v>3006300.0000000005</v>
      </c>
      <c r="M15" s="78" t="s">
        <v>108</v>
      </c>
    </row>
    <row r="16" spans="1:14" hidden="1" x14ac:dyDescent="0.25">
      <c r="A16" s="33">
        <v>15</v>
      </c>
      <c r="B16" s="33">
        <v>404</v>
      </c>
      <c r="C16" s="33">
        <v>4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>
        <f>H15</f>
        <v>36450</v>
      </c>
      <c r="I16" s="69">
        <v>0</v>
      </c>
      <c r="J16" s="69">
        <f t="shared" si="2"/>
        <v>0</v>
      </c>
      <c r="K16" s="70">
        <f t="shared" si="3"/>
        <v>0</v>
      </c>
      <c r="L16" s="71">
        <f t="shared" si="4"/>
        <v>2633400</v>
      </c>
      <c r="M16" s="78" t="s">
        <v>108</v>
      </c>
    </row>
    <row r="17" spans="1:13" hidden="1" x14ac:dyDescent="0.25">
      <c r="A17" s="33">
        <v>16</v>
      </c>
      <c r="B17" s="33">
        <v>501</v>
      </c>
      <c r="C17" s="33">
        <v>5</v>
      </c>
      <c r="D17" s="85" t="s">
        <v>78</v>
      </c>
      <c r="E17" s="86" t="s">
        <v>16</v>
      </c>
      <c r="F17" s="67">
        <v>798</v>
      </c>
      <c r="G17" s="67">
        <f t="shared" si="1"/>
        <v>877.80000000000007</v>
      </c>
      <c r="H17" s="68">
        <f>H16+150</f>
        <v>36600</v>
      </c>
      <c r="I17" s="69">
        <v>0</v>
      </c>
      <c r="J17" s="69">
        <f t="shared" si="2"/>
        <v>0</v>
      </c>
      <c r="K17" s="70">
        <f t="shared" si="3"/>
        <v>0</v>
      </c>
      <c r="L17" s="71">
        <f t="shared" si="4"/>
        <v>2633400</v>
      </c>
      <c r="M17" s="78" t="s">
        <v>108</v>
      </c>
    </row>
    <row r="18" spans="1:13" x14ac:dyDescent="0.25">
      <c r="A18" s="33">
        <v>17</v>
      </c>
      <c r="B18" s="33">
        <v>502</v>
      </c>
      <c r="C18" s="33">
        <v>5</v>
      </c>
      <c r="D18" s="86" t="s">
        <v>16</v>
      </c>
      <c r="E18" s="86" t="s">
        <v>16</v>
      </c>
      <c r="F18" s="67">
        <v>770</v>
      </c>
      <c r="G18" s="67">
        <f t="shared" si="1"/>
        <v>847.00000000000011</v>
      </c>
      <c r="H18" s="68">
        <f>H17</f>
        <v>36600</v>
      </c>
      <c r="I18" s="69">
        <f t="shared" si="5"/>
        <v>28182000</v>
      </c>
      <c r="J18" s="69">
        <f t="shared" si="2"/>
        <v>30436560.000000004</v>
      </c>
      <c r="K18" s="70">
        <f t="shared" si="3"/>
        <v>63500</v>
      </c>
      <c r="L18" s="71">
        <f t="shared" si="4"/>
        <v>2541000.0000000005</v>
      </c>
      <c r="M18" s="78" t="s">
        <v>107</v>
      </c>
    </row>
    <row r="19" spans="1:13" hidden="1" x14ac:dyDescent="0.25">
      <c r="A19" s="33">
        <v>18</v>
      </c>
      <c r="B19" s="33">
        <v>503</v>
      </c>
      <c r="C19" s="33">
        <v>5</v>
      </c>
      <c r="D19" s="86" t="s">
        <v>17</v>
      </c>
      <c r="E19" s="86" t="s">
        <v>17</v>
      </c>
      <c r="F19" s="67">
        <v>911</v>
      </c>
      <c r="G19" s="67">
        <f t="shared" si="1"/>
        <v>1002.1000000000001</v>
      </c>
      <c r="H19" s="68">
        <f>H18</f>
        <v>36600</v>
      </c>
      <c r="I19" s="69">
        <v>0</v>
      </c>
      <c r="J19" s="69">
        <f t="shared" si="2"/>
        <v>0</v>
      </c>
      <c r="K19" s="70">
        <f t="shared" si="3"/>
        <v>0</v>
      </c>
      <c r="L19" s="71">
        <f t="shared" si="4"/>
        <v>3006300.0000000005</v>
      </c>
      <c r="M19" s="78" t="s">
        <v>108</v>
      </c>
    </row>
    <row r="20" spans="1:13" hidden="1" x14ac:dyDescent="0.25">
      <c r="A20" s="33">
        <v>19</v>
      </c>
      <c r="B20" s="33">
        <v>504</v>
      </c>
      <c r="C20" s="33">
        <v>5</v>
      </c>
      <c r="D20" s="85" t="s">
        <v>78</v>
      </c>
      <c r="E20" s="86" t="s">
        <v>16</v>
      </c>
      <c r="F20" s="67">
        <v>798</v>
      </c>
      <c r="G20" s="67">
        <f t="shared" si="1"/>
        <v>877.80000000000007</v>
      </c>
      <c r="H20" s="68">
        <f>H19</f>
        <v>36600</v>
      </c>
      <c r="I20" s="69">
        <v>0</v>
      </c>
      <c r="J20" s="69">
        <f t="shared" si="2"/>
        <v>0</v>
      </c>
      <c r="K20" s="70">
        <f t="shared" si="3"/>
        <v>0</v>
      </c>
      <c r="L20" s="71">
        <f t="shared" si="4"/>
        <v>2633400</v>
      </c>
      <c r="M20" s="78" t="s">
        <v>108</v>
      </c>
    </row>
    <row r="21" spans="1:13" x14ac:dyDescent="0.25">
      <c r="A21" s="33">
        <v>20</v>
      </c>
      <c r="B21" s="33">
        <v>601</v>
      </c>
      <c r="C21" s="33">
        <v>6</v>
      </c>
      <c r="D21" s="85" t="s">
        <v>17</v>
      </c>
      <c r="E21" s="86" t="s">
        <v>17</v>
      </c>
      <c r="F21" s="67">
        <v>905</v>
      </c>
      <c r="G21" s="67">
        <f t="shared" si="1"/>
        <v>995.50000000000011</v>
      </c>
      <c r="H21" s="68">
        <f>H20+150</f>
        <v>36750</v>
      </c>
      <c r="I21" s="69">
        <f t="shared" si="5"/>
        <v>33258750</v>
      </c>
      <c r="J21" s="69">
        <f t="shared" si="2"/>
        <v>35919450</v>
      </c>
      <c r="K21" s="70">
        <f t="shared" si="3"/>
        <v>75000</v>
      </c>
      <c r="L21" s="71">
        <f t="shared" si="4"/>
        <v>2986500.0000000005</v>
      </c>
      <c r="M21" s="78" t="s">
        <v>107</v>
      </c>
    </row>
    <row r="22" spans="1:13" x14ac:dyDescent="0.25">
      <c r="A22" s="33">
        <v>21</v>
      </c>
      <c r="B22" s="33">
        <v>602</v>
      </c>
      <c r="C22" s="33">
        <v>6</v>
      </c>
      <c r="D22" s="87" t="s">
        <v>16</v>
      </c>
      <c r="E22" s="86" t="s">
        <v>16</v>
      </c>
      <c r="F22" s="67">
        <v>770</v>
      </c>
      <c r="G22" s="67">
        <f t="shared" si="1"/>
        <v>847.00000000000011</v>
      </c>
      <c r="H22" s="68">
        <f>H21</f>
        <v>36750</v>
      </c>
      <c r="I22" s="69">
        <f t="shared" si="5"/>
        <v>28297500</v>
      </c>
      <c r="J22" s="69">
        <f t="shared" si="2"/>
        <v>30561300.000000004</v>
      </c>
      <c r="K22" s="70">
        <f t="shared" si="3"/>
        <v>63500</v>
      </c>
      <c r="L22" s="71">
        <f t="shared" si="4"/>
        <v>2541000.0000000005</v>
      </c>
      <c r="M22" s="78" t="s">
        <v>107</v>
      </c>
    </row>
    <row r="23" spans="1:13" hidden="1" x14ac:dyDescent="0.25">
      <c r="A23" s="33">
        <v>22</v>
      </c>
      <c r="B23" s="33">
        <v>603</v>
      </c>
      <c r="C23" s="33">
        <v>6</v>
      </c>
      <c r="D23" s="87" t="s">
        <v>17</v>
      </c>
      <c r="E23" s="86" t="s">
        <v>17</v>
      </c>
      <c r="F23" s="67">
        <v>911</v>
      </c>
      <c r="G23" s="67">
        <f t="shared" si="1"/>
        <v>1002.1000000000001</v>
      </c>
      <c r="H23" s="68">
        <f>H22</f>
        <v>36750</v>
      </c>
      <c r="I23" s="69">
        <v>0</v>
      </c>
      <c r="J23" s="69">
        <f t="shared" si="2"/>
        <v>0</v>
      </c>
      <c r="K23" s="70">
        <f t="shared" si="3"/>
        <v>0</v>
      </c>
      <c r="L23" s="71">
        <f t="shared" si="4"/>
        <v>3006300.0000000005</v>
      </c>
      <c r="M23" s="78" t="s">
        <v>108</v>
      </c>
    </row>
    <row r="24" spans="1:13" hidden="1" x14ac:dyDescent="0.25">
      <c r="A24" s="33">
        <v>23</v>
      </c>
      <c r="B24" s="33">
        <v>604</v>
      </c>
      <c r="C24" s="33">
        <v>6</v>
      </c>
      <c r="D24" s="88" t="s">
        <v>78</v>
      </c>
      <c r="E24" s="86" t="s">
        <v>16</v>
      </c>
      <c r="F24" s="67">
        <v>798</v>
      </c>
      <c r="G24" s="67">
        <f t="shared" si="1"/>
        <v>877.80000000000007</v>
      </c>
      <c r="H24" s="68">
        <f>H23</f>
        <v>36750</v>
      </c>
      <c r="I24" s="69">
        <v>0</v>
      </c>
      <c r="J24" s="69">
        <f t="shared" si="2"/>
        <v>0</v>
      </c>
      <c r="K24" s="70">
        <f t="shared" si="3"/>
        <v>0</v>
      </c>
      <c r="L24" s="71">
        <f t="shared" si="4"/>
        <v>2633400</v>
      </c>
      <c r="M24" s="78" t="s">
        <v>108</v>
      </c>
    </row>
    <row r="25" spans="1:13" x14ac:dyDescent="0.25">
      <c r="A25" s="33">
        <v>24</v>
      </c>
      <c r="B25" s="33">
        <v>701</v>
      </c>
      <c r="C25" s="33">
        <v>7</v>
      </c>
      <c r="D25" s="85" t="s">
        <v>17</v>
      </c>
      <c r="E25" s="86" t="s">
        <v>17</v>
      </c>
      <c r="F25" s="67">
        <v>905</v>
      </c>
      <c r="G25" s="67">
        <f t="shared" si="1"/>
        <v>995.50000000000011</v>
      </c>
      <c r="H25" s="68">
        <f>H24+150</f>
        <v>36900</v>
      </c>
      <c r="I25" s="69">
        <f t="shared" si="5"/>
        <v>33394500</v>
      </c>
      <c r="J25" s="69">
        <f t="shared" si="2"/>
        <v>36066060</v>
      </c>
      <c r="K25" s="70">
        <f t="shared" si="3"/>
        <v>75000</v>
      </c>
      <c r="L25" s="71">
        <f t="shared" si="4"/>
        <v>2986500.0000000005</v>
      </c>
      <c r="M25" s="78" t="s">
        <v>107</v>
      </c>
    </row>
    <row r="26" spans="1:13" x14ac:dyDescent="0.25">
      <c r="A26" s="33">
        <v>25</v>
      </c>
      <c r="B26" s="33">
        <v>702</v>
      </c>
      <c r="C26" s="33">
        <v>7</v>
      </c>
      <c r="D26" s="87" t="s">
        <v>16</v>
      </c>
      <c r="E26" s="86" t="s">
        <v>16</v>
      </c>
      <c r="F26" s="67">
        <v>770</v>
      </c>
      <c r="G26" s="67">
        <f t="shared" si="1"/>
        <v>847.00000000000011</v>
      </c>
      <c r="H26" s="68">
        <f>H25</f>
        <v>36900</v>
      </c>
      <c r="I26" s="69">
        <f t="shared" si="5"/>
        <v>28413000</v>
      </c>
      <c r="J26" s="69">
        <f t="shared" si="2"/>
        <v>30686040.000000004</v>
      </c>
      <c r="K26" s="70">
        <f t="shared" si="3"/>
        <v>64000</v>
      </c>
      <c r="L26" s="71">
        <f t="shared" si="4"/>
        <v>2541000.0000000005</v>
      </c>
      <c r="M26" s="78" t="s">
        <v>107</v>
      </c>
    </row>
    <row r="27" spans="1:13" hidden="1" x14ac:dyDescent="0.25">
      <c r="A27" s="33">
        <v>26</v>
      </c>
      <c r="B27" s="33">
        <v>703</v>
      </c>
      <c r="C27" s="33">
        <v>7</v>
      </c>
      <c r="D27" s="87" t="s">
        <v>17</v>
      </c>
      <c r="E27" s="86" t="s">
        <v>17</v>
      </c>
      <c r="F27" s="67">
        <v>911</v>
      </c>
      <c r="G27" s="67">
        <f t="shared" si="1"/>
        <v>1002.1000000000001</v>
      </c>
      <c r="H27" s="68">
        <f>H26</f>
        <v>36900</v>
      </c>
      <c r="I27" s="69">
        <v>0</v>
      </c>
      <c r="J27" s="69">
        <f t="shared" si="2"/>
        <v>0</v>
      </c>
      <c r="K27" s="70">
        <f t="shared" si="3"/>
        <v>0</v>
      </c>
      <c r="L27" s="71">
        <f t="shared" si="4"/>
        <v>3006300.0000000005</v>
      </c>
      <c r="M27" s="78" t="s">
        <v>108</v>
      </c>
    </row>
    <row r="28" spans="1:13" hidden="1" x14ac:dyDescent="0.25">
      <c r="A28" s="33">
        <v>27</v>
      </c>
      <c r="B28" s="33">
        <v>704</v>
      </c>
      <c r="C28" s="33">
        <v>7</v>
      </c>
      <c r="D28" s="88" t="s">
        <v>78</v>
      </c>
      <c r="E28" s="86" t="s">
        <v>16</v>
      </c>
      <c r="F28" s="67">
        <v>798</v>
      </c>
      <c r="G28" s="67">
        <f t="shared" si="1"/>
        <v>877.80000000000007</v>
      </c>
      <c r="H28" s="68">
        <f>H27</f>
        <v>36900</v>
      </c>
      <c r="I28" s="69">
        <v>0</v>
      </c>
      <c r="J28" s="69">
        <f t="shared" si="2"/>
        <v>0</v>
      </c>
      <c r="K28" s="70">
        <f t="shared" si="3"/>
        <v>0</v>
      </c>
      <c r="L28" s="71">
        <f t="shared" si="4"/>
        <v>2633400</v>
      </c>
      <c r="M28" s="78" t="s">
        <v>108</v>
      </c>
    </row>
    <row r="29" spans="1:13" x14ac:dyDescent="0.25">
      <c r="A29" s="33">
        <v>28</v>
      </c>
      <c r="B29" s="33">
        <v>801</v>
      </c>
      <c r="C29" s="33">
        <v>8</v>
      </c>
      <c r="D29" s="85" t="s">
        <v>17</v>
      </c>
      <c r="E29" s="86" t="s">
        <v>17</v>
      </c>
      <c r="F29" s="67">
        <v>905</v>
      </c>
      <c r="G29" s="67">
        <f t="shared" si="1"/>
        <v>995.50000000000011</v>
      </c>
      <c r="H29" s="68">
        <f>H28+150</f>
        <v>37050</v>
      </c>
      <c r="I29" s="69">
        <f t="shared" si="5"/>
        <v>33530250</v>
      </c>
      <c r="J29" s="69">
        <f t="shared" si="2"/>
        <v>36212670</v>
      </c>
      <c r="K29" s="70">
        <f t="shared" si="3"/>
        <v>75500</v>
      </c>
      <c r="L29" s="71">
        <f t="shared" si="4"/>
        <v>2986500.0000000005</v>
      </c>
      <c r="M29" s="78" t="s">
        <v>107</v>
      </c>
    </row>
    <row r="30" spans="1:13" x14ac:dyDescent="0.25">
      <c r="A30" s="33">
        <v>29</v>
      </c>
      <c r="B30" s="33">
        <v>802</v>
      </c>
      <c r="C30" s="33">
        <v>8</v>
      </c>
      <c r="D30" s="87" t="s">
        <v>16</v>
      </c>
      <c r="E30" s="86" t="s">
        <v>16</v>
      </c>
      <c r="F30" s="67">
        <v>818</v>
      </c>
      <c r="G30" s="67">
        <f t="shared" si="1"/>
        <v>899.80000000000007</v>
      </c>
      <c r="H30" s="68">
        <f>H29</f>
        <v>37050</v>
      </c>
      <c r="I30" s="69">
        <f t="shared" si="5"/>
        <v>30306900</v>
      </c>
      <c r="J30" s="69">
        <f t="shared" si="2"/>
        <v>32731452.000000004</v>
      </c>
      <c r="K30" s="70">
        <f t="shared" si="3"/>
        <v>68000</v>
      </c>
      <c r="L30" s="71">
        <f t="shared" si="4"/>
        <v>2699400</v>
      </c>
      <c r="M30" s="78" t="s">
        <v>107</v>
      </c>
    </row>
    <row r="31" spans="1:13" x14ac:dyDescent="0.25">
      <c r="A31" s="33">
        <v>30</v>
      </c>
      <c r="B31" s="33">
        <v>803</v>
      </c>
      <c r="C31" s="33">
        <v>8</v>
      </c>
      <c r="D31" s="87" t="s">
        <v>59</v>
      </c>
      <c r="E31" s="87" t="s">
        <v>59</v>
      </c>
      <c r="F31" s="67">
        <v>371</v>
      </c>
      <c r="G31" s="67">
        <f t="shared" si="1"/>
        <v>408.1</v>
      </c>
      <c r="H31" s="68">
        <f>H30</f>
        <v>37050</v>
      </c>
      <c r="I31" s="69">
        <f t="shared" si="5"/>
        <v>13745550</v>
      </c>
      <c r="J31" s="69">
        <f t="shared" si="2"/>
        <v>14845194.000000002</v>
      </c>
      <c r="K31" s="70">
        <f t="shared" si="3"/>
        <v>31000</v>
      </c>
      <c r="L31" s="71">
        <f t="shared" si="4"/>
        <v>1224300</v>
      </c>
      <c r="M31" s="78" t="s">
        <v>107</v>
      </c>
    </row>
    <row r="32" spans="1:13" x14ac:dyDescent="0.25">
      <c r="A32" s="33">
        <v>31</v>
      </c>
      <c r="B32" s="33">
        <v>804</v>
      </c>
      <c r="C32" s="33">
        <v>8</v>
      </c>
      <c r="D32" s="85" t="s">
        <v>17</v>
      </c>
      <c r="E32" s="86" t="s">
        <v>17</v>
      </c>
      <c r="F32" s="67">
        <v>905</v>
      </c>
      <c r="G32" s="67">
        <f t="shared" si="1"/>
        <v>995.50000000000011</v>
      </c>
      <c r="H32" s="68">
        <f>H31</f>
        <v>37050</v>
      </c>
      <c r="I32" s="69">
        <f t="shared" si="5"/>
        <v>33530250</v>
      </c>
      <c r="J32" s="69">
        <f t="shared" si="2"/>
        <v>36212670</v>
      </c>
      <c r="K32" s="70">
        <f t="shared" si="3"/>
        <v>75500</v>
      </c>
      <c r="L32" s="71">
        <f t="shared" si="4"/>
        <v>2986500.0000000005</v>
      </c>
      <c r="M32" s="78" t="s">
        <v>107</v>
      </c>
    </row>
    <row r="33" spans="1:13" x14ac:dyDescent="0.25">
      <c r="A33" s="33">
        <v>32</v>
      </c>
      <c r="B33" s="33">
        <v>901</v>
      </c>
      <c r="C33" s="33">
        <v>9</v>
      </c>
      <c r="D33" s="85" t="s">
        <v>17</v>
      </c>
      <c r="E33" s="86" t="s">
        <v>17</v>
      </c>
      <c r="F33" s="67">
        <v>905</v>
      </c>
      <c r="G33" s="67">
        <f t="shared" si="1"/>
        <v>995.50000000000011</v>
      </c>
      <c r="H33" s="68">
        <f>H32+150</f>
        <v>37200</v>
      </c>
      <c r="I33" s="69">
        <f t="shared" si="5"/>
        <v>33666000</v>
      </c>
      <c r="J33" s="69">
        <f t="shared" si="2"/>
        <v>36359280</v>
      </c>
      <c r="K33" s="70">
        <f t="shared" si="3"/>
        <v>75500</v>
      </c>
      <c r="L33" s="71">
        <f t="shared" si="4"/>
        <v>2986500.0000000005</v>
      </c>
      <c r="M33" s="78" t="s">
        <v>107</v>
      </c>
    </row>
    <row r="34" spans="1:13" x14ac:dyDescent="0.25">
      <c r="A34" s="33">
        <v>33</v>
      </c>
      <c r="B34" s="33">
        <v>902</v>
      </c>
      <c r="C34" s="33">
        <v>9</v>
      </c>
      <c r="D34" s="87" t="s">
        <v>16</v>
      </c>
      <c r="E34" s="86" t="s">
        <v>16</v>
      </c>
      <c r="F34" s="67">
        <v>770</v>
      </c>
      <c r="G34" s="67">
        <f t="shared" si="1"/>
        <v>847.00000000000011</v>
      </c>
      <c r="H34" s="68">
        <f>H33</f>
        <v>37200</v>
      </c>
      <c r="I34" s="69">
        <f t="shared" si="5"/>
        <v>28644000</v>
      </c>
      <c r="J34" s="69">
        <f t="shared" si="2"/>
        <v>30935520.000000004</v>
      </c>
      <c r="K34" s="70">
        <f t="shared" si="3"/>
        <v>64500</v>
      </c>
      <c r="L34" s="71">
        <f t="shared" si="4"/>
        <v>2541000.0000000005</v>
      </c>
      <c r="M34" s="78" t="s">
        <v>107</v>
      </c>
    </row>
    <row r="35" spans="1:13" hidden="1" x14ac:dyDescent="0.25">
      <c r="A35" s="33">
        <v>34</v>
      </c>
      <c r="B35" s="33">
        <v>903</v>
      </c>
      <c r="C35" s="33">
        <v>9</v>
      </c>
      <c r="D35" s="87" t="s">
        <v>17</v>
      </c>
      <c r="E35" s="86" t="s">
        <v>17</v>
      </c>
      <c r="F35" s="67">
        <v>911</v>
      </c>
      <c r="G35" s="67">
        <f t="shared" si="1"/>
        <v>1002.1000000000001</v>
      </c>
      <c r="H35" s="68">
        <f>H34</f>
        <v>37200</v>
      </c>
      <c r="I35" s="69">
        <v>0</v>
      </c>
      <c r="J35" s="69">
        <f t="shared" si="2"/>
        <v>0</v>
      </c>
      <c r="K35" s="70">
        <f t="shared" si="3"/>
        <v>0</v>
      </c>
      <c r="L35" s="71">
        <f t="shared" si="4"/>
        <v>3006300.0000000005</v>
      </c>
      <c r="M35" s="78" t="s">
        <v>108</v>
      </c>
    </row>
    <row r="36" spans="1:13" x14ac:dyDescent="0.25">
      <c r="A36" s="33">
        <v>35</v>
      </c>
      <c r="B36" s="33">
        <v>904</v>
      </c>
      <c r="C36" s="33">
        <v>9</v>
      </c>
      <c r="D36" s="87" t="s">
        <v>17</v>
      </c>
      <c r="E36" s="86" t="s">
        <v>17</v>
      </c>
      <c r="F36" s="67">
        <v>905</v>
      </c>
      <c r="G36" s="67">
        <f t="shared" si="1"/>
        <v>995.50000000000011</v>
      </c>
      <c r="H36" s="68">
        <f>H35</f>
        <v>37200</v>
      </c>
      <c r="I36" s="69">
        <f t="shared" si="5"/>
        <v>33666000</v>
      </c>
      <c r="J36" s="69">
        <f t="shared" si="2"/>
        <v>36359280</v>
      </c>
      <c r="K36" s="70">
        <f t="shared" si="3"/>
        <v>75500</v>
      </c>
      <c r="L36" s="71">
        <f t="shared" si="4"/>
        <v>2986500.0000000005</v>
      </c>
      <c r="M36" s="78" t="s">
        <v>107</v>
      </c>
    </row>
    <row r="37" spans="1:13" x14ac:dyDescent="0.25">
      <c r="A37" s="33">
        <v>36</v>
      </c>
      <c r="B37" s="33">
        <v>1001</v>
      </c>
      <c r="C37" s="33">
        <v>10</v>
      </c>
      <c r="D37" s="85" t="s">
        <v>17</v>
      </c>
      <c r="E37" s="86" t="s">
        <v>17</v>
      </c>
      <c r="F37" s="67">
        <v>909</v>
      </c>
      <c r="G37" s="67">
        <f t="shared" si="1"/>
        <v>999.90000000000009</v>
      </c>
      <c r="H37" s="68">
        <f>H36+150</f>
        <v>37350</v>
      </c>
      <c r="I37" s="69">
        <f t="shared" si="5"/>
        <v>33951150</v>
      </c>
      <c r="J37" s="69">
        <f t="shared" si="2"/>
        <v>36667242</v>
      </c>
      <c r="K37" s="70">
        <f t="shared" si="3"/>
        <v>76500</v>
      </c>
      <c r="L37" s="71">
        <f t="shared" si="4"/>
        <v>2999700.0000000005</v>
      </c>
      <c r="M37" s="78" t="s">
        <v>107</v>
      </c>
    </row>
    <row r="38" spans="1:13" hidden="1" x14ac:dyDescent="0.25">
      <c r="A38" s="33">
        <v>37</v>
      </c>
      <c r="B38" s="33">
        <v>1002</v>
      </c>
      <c r="C38" s="33">
        <v>10</v>
      </c>
      <c r="D38" s="87" t="s">
        <v>16</v>
      </c>
      <c r="E38" s="86" t="s">
        <v>16</v>
      </c>
      <c r="F38" s="67">
        <v>774</v>
      </c>
      <c r="G38" s="67">
        <f t="shared" si="1"/>
        <v>851.40000000000009</v>
      </c>
      <c r="H38" s="68">
        <f>H37</f>
        <v>37350</v>
      </c>
      <c r="I38" s="69">
        <v>0</v>
      </c>
      <c r="J38" s="69">
        <f t="shared" si="2"/>
        <v>0</v>
      </c>
      <c r="K38" s="70">
        <f t="shared" si="3"/>
        <v>0</v>
      </c>
      <c r="L38" s="71">
        <f t="shared" si="4"/>
        <v>2554200.0000000005</v>
      </c>
      <c r="M38" s="78" t="s">
        <v>108</v>
      </c>
    </row>
    <row r="39" spans="1:13" x14ac:dyDescent="0.25">
      <c r="A39" s="33">
        <v>38</v>
      </c>
      <c r="B39" s="33">
        <v>1003</v>
      </c>
      <c r="C39" s="33">
        <v>10</v>
      </c>
      <c r="D39" s="87" t="s">
        <v>17</v>
      </c>
      <c r="E39" s="86" t="s">
        <v>17</v>
      </c>
      <c r="F39" s="67">
        <v>1035</v>
      </c>
      <c r="G39" s="67">
        <f t="shared" si="1"/>
        <v>1138.5</v>
      </c>
      <c r="H39" s="68">
        <f>H38</f>
        <v>37350</v>
      </c>
      <c r="I39" s="69">
        <f t="shared" si="5"/>
        <v>38657250</v>
      </c>
      <c r="J39" s="69">
        <f t="shared" si="2"/>
        <v>41749830</v>
      </c>
      <c r="K39" s="70">
        <f t="shared" si="3"/>
        <v>87000</v>
      </c>
      <c r="L39" s="71">
        <f t="shared" si="4"/>
        <v>3415500</v>
      </c>
      <c r="M39" s="78" t="s">
        <v>107</v>
      </c>
    </row>
    <row r="40" spans="1:13" x14ac:dyDescent="0.25">
      <c r="A40" s="33">
        <v>39</v>
      </c>
      <c r="B40" s="33">
        <v>1004</v>
      </c>
      <c r="C40" s="33">
        <v>10</v>
      </c>
      <c r="D40" s="87" t="s">
        <v>17</v>
      </c>
      <c r="E40" s="86" t="s">
        <v>17</v>
      </c>
      <c r="F40" s="67">
        <v>905</v>
      </c>
      <c r="G40" s="67">
        <f t="shared" si="1"/>
        <v>995.50000000000011</v>
      </c>
      <c r="H40" s="68">
        <f>H39</f>
        <v>37350</v>
      </c>
      <c r="I40" s="69">
        <f t="shared" si="5"/>
        <v>33801750</v>
      </c>
      <c r="J40" s="69">
        <f t="shared" si="2"/>
        <v>36505890</v>
      </c>
      <c r="K40" s="70">
        <f t="shared" si="3"/>
        <v>76000</v>
      </c>
      <c r="L40" s="71">
        <f t="shared" si="4"/>
        <v>2986500.0000000005</v>
      </c>
      <c r="M40" s="78" t="s">
        <v>107</v>
      </c>
    </row>
    <row r="41" spans="1:13" x14ac:dyDescent="0.25">
      <c r="A41" s="33">
        <v>40</v>
      </c>
      <c r="B41" s="33">
        <v>1101</v>
      </c>
      <c r="C41" s="33">
        <v>11</v>
      </c>
      <c r="D41" s="85" t="s">
        <v>17</v>
      </c>
      <c r="E41" s="86" t="s">
        <v>17</v>
      </c>
      <c r="F41" s="67">
        <v>909</v>
      </c>
      <c r="G41" s="67">
        <f t="shared" si="1"/>
        <v>999.90000000000009</v>
      </c>
      <c r="H41" s="68">
        <f>H40+150</f>
        <v>37500</v>
      </c>
      <c r="I41" s="69">
        <f t="shared" si="5"/>
        <v>34087500</v>
      </c>
      <c r="J41" s="69">
        <f t="shared" si="2"/>
        <v>36814500</v>
      </c>
      <c r="K41" s="70">
        <f t="shared" si="3"/>
        <v>76500</v>
      </c>
      <c r="L41" s="71">
        <f t="shared" si="4"/>
        <v>2999700.0000000005</v>
      </c>
      <c r="M41" s="78" t="s">
        <v>107</v>
      </c>
    </row>
    <row r="42" spans="1:13" x14ac:dyDescent="0.25">
      <c r="A42" s="33">
        <v>41</v>
      </c>
      <c r="B42" s="33">
        <v>1102</v>
      </c>
      <c r="C42" s="33">
        <v>11</v>
      </c>
      <c r="D42" s="87" t="s">
        <v>16</v>
      </c>
      <c r="E42" s="86" t="s">
        <v>16</v>
      </c>
      <c r="F42" s="67">
        <v>774</v>
      </c>
      <c r="G42" s="67">
        <f t="shared" si="1"/>
        <v>851.40000000000009</v>
      </c>
      <c r="H42" s="68">
        <f>H41</f>
        <v>37500</v>
      </c>
      <c r="I42" s="69">
        <f t="shared" si="5"/>
        <v>29025000</v>
      </c>
      <c r="J42" s="69">
        <f t="shared" si="2"/>
        <v>31347000.000000004</v>
      </c>
      <c r="K42" s="70">
        <f t="shared" si="3"/>
        <v>65500</v>
      </c>
      <c r="L42" s="71">
        <f t="shared" si="4"/>
        <v>2554200.0000000005</v>
      </c>
      <c r="M42" s="78" t="s">
        <v>107</v>
      </c>
    </row>
    <row r="43" spans="1:13" x14ac:dyDescent="0.25">
      <c r="A43" s="33">
        <v>42</v>
      </c>
      <c r="B43" s="33">
        <v>1103</v>
      </c>
      <c r="C43" s="33">
        <v>11</v>
      </c>
      <c r="D43" s="87" t="s">
        <v>17</v>
      </c>
      <c r="E43" s="86" t="s">
        <v>17</v>
      </c>
      <c r="F43" s="67">
        <v>1035</v>
      </c>
      <c r="G43" s="67">
        <f t="shared" si="1"/>
        <v>1138.5</v>
      </c>
      <c r="H43" s="68">
        <f>H42</f>
        <v>37500</v>
      </c>
      <c r="I43" s="69">
        <f t="shared" si="5"/>
        <v>38812500</v>
      </c>
      <c r="J43" s="69">
        <f t="shared" si="2"/>
        <v>41917500</v>
      </c>
      <c r="K43" s="70">
        <f t="shared" si="3"/>
        <v>87500</v>
      </c>
      <c r="L43" s="71">
        <f t="shared" si="4"/>
        <v>3415500</v>
      </c>
      <c r="M43" s="78" t="s">
        <v>107</v>
      </c>
    </row>
    <row r="44" spans="1:13" x14ac:dyDescent="0.25">
      <c r="A44" s="33">
        <v>43</v>
      </c>
      <c r="B44" s="33">
        <v>1104</v>
      </c>
      <c r="C44" s="33">
        <v>11</v>
      </c>
      <c r="D44" s="87" t="s">
        <v>17</v>
      </c>
      <c r="E44" s="86" t="s">
        <v>17</v>
      </c>
      <c r="F44" s="67">
        <v>905</v>
      </c>
      <c r="G44" s="67">
        <f t="shared" si="1"/>
        <v>995.50000000000011</v>
      </c>
      <c r="H44" s="68">
        <f>H43</f>
        <v>37500</v>
      </c>
      <c r="I44" s="69">
        <f t="shared" si="5"/>
        <v>33937500</v>
      </c>
      <c r="J44" s="69">
        <f t="shared" si="2"/>
        <v>36652500</v>
      </c>
      <c r="K44" s="70">
        <f t="shared" si="3"/>
        <v>76500</v>
      </c>
      <c r="L44" s="71">
        <f t="shared" si="4"/>
        <v>2986500.0000000005</v>
      </c>
      <c r="M44" s="78" t="s">
        <v>107</v>
      </c>
    </row>
    <row r="45" spans="1:13" x14ac:dyDescent="0.25">
      <c r="A45" s="33">
        <v>44</v>
      </c>
      <c r="B45" s="33">
        <v>1201</v>
      </c>
      <c r="C45" s="33">
        <v>12</v>
      </c>
      <c r="D45" s="85" t="s">
        <v>17</v>
      </c>
      <c r="E45" s="86" t="s">
        <v>17</v>
      </c>
      <c r="F45" s="67">
        <v>909</v>
      </c>
      <c r="G45" s="67">
        <f t="shared" si="1"/>
        <v>999.90000000000009</v>
      </c>
      <c r="H45" s="68">
        <f>H44+150</f>
        <v>37650</v>
      </c>
      <c r="I45" s="69">
        <f t="shared" si="5"/>
        <v>34223850</v>
      </c>
      <c r="J45" s="69">
        <f t="shared" si="2"/>
        <v>36961758</v>
      </c>
      <c r="K45" s="70">
        <f t="shared" si="3"/>
        <v>77000</v>
      </c>
      <c r="L45" s="71">
        <f t="shared" si="4"/>
        <v>2999700.0000000005</v>
      </c>
      <c r="M45" s="78" t="s">
        <v>107</v>
      </c>
    </row>
    <row r="46" spans="1:13" x14ac:dyDescent="0.25">
      <c r="A46" s="33">
        <v>45</v>
      </c>
      <c r="B46" s="33">
        <v>1202</v>
      </c>
      <c r="C46" s="33">
        <v>12</v>
      </c>
      <c r="D46" s="87" t="s">
        <v>16</v>
      </c>
      <c r="E46" s="86" t="s">
        <v>16</v>
      </c>
      <c r="F46" s="67">
        <v>774</v>
      </c>
      <c r="G46" s="67">
        <f t="shared" si="1"/>
        <v>851.40000000000009</v>
      </c>
      <c r="H46" s="68">
        <f>H45</f>
        <v>37650</v>
      </c>
      <c r="I46" s="69">
        <f t="shared" si="5"/>
        <v>29141100</v>
      </c>
      <c r="J46" s="69">
        <f t="shared" si="2"/>
        <v>31472388.000000004</v>
      </c>
      <c r="K46" s="70">
        <f t="shared" si="3"/>
        <v>65500</v>
      </c>
      <c r="L46" s="71">
        <f t="shared" si="4"/>
        <v>2554200.0000000005</v>
      </c>
      <c r="M46" s="78" t="s">
        <v>107</v>
      </c>
    </row>
    <row r="47" spans="1:13" x14ac:dyDescent="0.25">
      <c r="A47" s="33">
        <v>46</v>
      </c>
      <c r="B47" s="33">
        <v>1203</v>
      </c>
      <c r="C47" s="33">
        <v>12</v>
      </c>
      <c r="D47" s="87" t="s">
        <v>17</v>
      </c>
      <c r="E47" s="86" t="s">
        <v>17</v>
      </c>
      <c r="F47" s="67">
        <v>1035</v>
      </c>
      <c r="G47" s="67">
        <f t="shared" si="1"/>
        <v>1138.5</v>
      </c>
      <c r="H47" s="68">
        <f>H46</f>
        <v>37650</v>
      </c>
      <c r="I47" s="69">
        <f t="shared" si="5"/>
        <v>38967750</v>
      </c>
      <c r="J47" s="69">
        <f t="shared" si="2"/>
        <v>42085170</v>
      </c>
      <c r="K47" s="70">
        <f t="shared" si="3"/>
        <v>87500</v>
      </c>
      <c r="L47" s="71">
        <f t="shared" si="4"/>
        <v>3415500</v>
      </c>
      <c r="M47" s="78" t="s">
        <v>107</v>
      </c>
    </row>
    <row r="48" spans="1:13" x14ac:dyDescent="0.25">
      <c r="A48" s="33">
        <v>47</v>
      </c>
      <c r="B48" s="33">
        <v>1204</v>
      </c>
      <c r="C48" s="33">
        <v>12</v>
      </c>
      <c r="D48" s="87" t="s">
        <v>17</v>
      </c>
      <c r="E48" s="86" t="s">
        <v>17</v>
      </c>
      <c r="F48" s="67">
        <v>905</v>
      </c>
      <c r="G48" s="67">
        <f t="shared" si="1"/>
        <v>995.50000000000011</v>
      </c>
      <c r="H48" s="68">
        <f>H47</f>
        <v>37650</v>
      </c>
      <c r="I48" s="69">
        <f t="shared" si="5"/>
        <v>34073250</v>
      </c>
      <c r="J48" s="69">
        <f t="shared" si="2"/>
        <v>36799110</v>
      </c>
      <c r="K48" s="70">
        <f t="shared" si="3"/>
        <v>76500</v>
      </c>
      <c r="L48" s="71">
        <f t="shared" si="4"/>
        <v>2986500.0000000005</v>
      </c>
      <c r="M48" s="78" t="s">
        <v>107</v>
      </c>
    </row>
    <row r="49" spans="1:12" hidden="1" x14ac:dyDescent="0.25">
      <c r="A49" s="55" t="s">
        <v>4</v>
      </c>
      <c r="B49" s="56"/>
      <c r="C49" s="56"/>
      <c r="D49" s="56"/>
      <c r="E49" s="57"/>
      <c r="F49" s="74">
        <f>SUM(F2:F48)</f>
        <v>39742</v>
      </c>
      <c r="G49" s="74">
        <f>SUM(G2:G48)</f>
        <v>43716.2</v>
      </c>
      <c r="H49" s="75"/>
      <c r="I49" s="76">
        <f>SUM(I2:I48)</f>
        <v>821166300</v>
      </c>
      <c r="J49" s="76">
        <f>SUM(J2:J48)</f>
        <v>886859604</v>
      </c>
      <c r="K49" s="77"/>
      <c r="L49" s="76">
        <f>SUM(L2:L48)</f>
        <v>131148600</v>
      </c>
    </row>
  </sheetData>
  <autoFilter ref="M1:M49" xr:uid="{FB05521F-B192-4FAB-A5DE-3ABB70088BDF}">
    <filterColumn colId="0">
      <filters>
        <filter val="Sale"/>
      </filters>
    </filterColumn>
  </autoFilter>
  <mergeCells count="1">
    <mergeCell ref="A49:E49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34B9E-EACF-4F93-BF8C-55F55F0EF6B8}">
  <dimension ref="A1:N28"/>
  <sheetViews>
    <sheetView topLeftCell="A19" zoomScale="175" zoomScaleNormal="175" workbookViewId="0">
      <selection activeCell="I28" sqref="I28:J28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7" width="6" style="78" customWidth="1"/>
    <col min="8" max="8" width="5.7109375" style="78" customWidth="1"/>
    <col min="9" max="10" width="11.140625" style="78" customWidth="1"/>
    <col min="11" max="11" width="7.140625" style="78" customWidth="1"/>
    <col min="12" max="12" width="10.140625" style="78" customWidth="1"/>
    <col min="13" max="13" width="9.140625" style="78"/>
    <col min="14" max="14" width="10.28515625" bestFit="1" customWidth="1"/>
  </cols>
  <sheetData>
    <row r="1" spans="1:13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89" t="s">
        <v>106</v>
      </c>
    </row>
    <row r="2" spans="1:13" x14ac:dyDescent="0.25">
      <c r="A2" s="33">
        <v>1</v>
      </c>
      <c r="B2" s="33">
        <v>202</v>
      </c>
      <c r="C2" s="33">
        <v>2</v>
      </c>
      <c r="D2" s="86" t="s">
        <v>16</v>
      </c>
      <c r="E2" s="86" t="s">
        <v>16</v>
      </c>
      <c r="F2" s="67">
        <v>770</v>
      </c>
      <c r="G2" s="67">
        <f t="shared" ref="G2:G27" si="0">F2*1.1</f>
        <v>847.00000000000011</v>
      </c>
      <c r="H2" s="68">
        <v>36150</v>
      </c>
      <c r="I2" s="69">
        <f t="shared" ref="I2:I27" si="1">F2*H2</f>
        <v>27835500</v>
      </c>
      <c r="J2" s="69">
        <f t="shared" ref="J2:J27" si="2">I2*1.08</f>
        <v>30062340.000000004</v>
      </c>
      <c r="K2" s="70">
        <f t="shared" ref="K2:K27" si="3">MROUND((J2*0.025/12),500)</f>
        <v>62500</v>
      </c>
      <c r="L2" s="71">
        <f t="shared" ref="L2:L27" si="4">G2*3000</f>
        <v>2541000.0000000005</v>
      </c>
      <c r="M2" s="78" t="s">
        <v>107</v>
      </c>
    </row>
    <row r="3" spans="1:13" x14ac:dyDescent="0.25">
      <c r="A3" s="33">
        <v>2</v>
      </c>
      <c r="B3" s="33">
        <v>302</v>
      </c>
      <c r="C3" s="33">
        <v>3</v>
      </c>
      <c r="D3" s="86" t="s">
        <v>16</v>
      </c>
      <c r="E3" s="86" t="s">
        <v>16</v>
      </c>
      <c r="F3" s="67">
        <v>770</v>
      </c>
      <c r="G3" s="67">
        <f t="shared" si="0"/>
        <v>847.00000000000011</v>
      </c>
      <c r="H3" s="68">
        <v>36300</v>
      </c>
      <c r="I3" s="69">
        <f t="shared" si="1"/>
        <v>27951000</v>
      </c>
      <c r="J3" s="69">
        <f t="shared" si="2"/>
        <v>30187080.000000004</v>
      </c>
      <c r="K3" s="70">
        <f t="shared" si="3"/>
        <v>63000</v>
      </c>
      <c r="L3" s="71">
        <f t="shared" si="4"/>
        <v>2541000.0000000005</v>
      </c>
      <c r="M3" s="78" t="s">
        <v>107</v>
      </c>
    </row>
    <row r="4" spans="1:13" x14ac:dyDescent="0.25">
      <c r="A4" s="33">
        <v>3</v>
      </c>
      <c r="B4" s="33">
        <v>402</v>
      </c>
      <c r="C4" s="33">
        <v>4</v>
      </c>
      <c r="D4" s="86" t="s">
        <v>16</v>
      </c>
      <c r="E4" s="86" t="s">
        <v>16</v>
      </c>
      <c r="F4" s="67">
        <v>770</v>
      </c>
      <c r="G4" s="67">
        <f t="shared" si="0"/>
        <v>847.00000000000011</v>
      </c>
      <c r="H4" s="68">
        <v>36450</v>
      </c>
      <c r="I4" s="69">
        <f t="shared" si="1"/>
        <v>28066500</v>
      </c>
      <c r="J4" s="69">
        <f t="shared" si="2"/>
        <v>30311820.000000004</v>
      </c>
      <c r="K4" s="70">
        <f t="shared" si="3"/>
        <v>63000</v>
      </c>
      <c r="L4" s="71">
        <f t="shared" si="4"/>
        <v>2541000.0000000005</v>
      </c>
      <c r="M4" s="78" t="s">
        <v>107</v>
      </c>
    </row>
    <row r="5" spans="1:13" x14ac:dyDescent="0.25">
      <c r="A5" s="33">
        <v>4</v>
      </c>
      <c r="B5" s="33">
        <v>502</v>
      </c>
      <c r="C5" s="33">
        <v>5</v>
      </c>
      <c r="D5" s="86" t="s">
        <v>16</v>
      </c>
      <c r="E5" s="86" t="s">
        <v>16</v>
      </c>
      <c r="F5" s="67">
        <v>770</v>
      </c>
      <c r="G5" s="67">
        <f t="shared" si="0"/>
        <v>847.00000000000011</v>
      </c>
      <c r="H5" s="68">
        <v>36600</v>
      </c>
      <c r="I5" s="69">
        <f t="shared" si="1"/>
        <v>28182000</v>
      </c>
      <c r="J5" s="69">
        <f t="shared" si="2"/>
        <v>30436560.000000004</v>
      </c>
      <c r="K5" s="70">
        <f t="shared" si="3"/>
        <v>63500</v>
      </c>
      <c r="L5" s="71">
        <f t="shared" si="4"/>
        <v>2541000.0000000005</v>
      </c>
      <c r="M5" s="78" t="s">
        <v>107</v>
      </c>
    </row>
    <row r="6" spans="1:13" x14ac:dyDescent="0.25">
      <c r="A6" s="33">
        <v>5</v>
      </c>
      <c r="B6" s="33">
        <v>601</v>
      </c>
      <c r="C6" s="33">
        <v>6</v>
      </c>
      <c r="D6" s="85" t="s">
        <v>17</v>
      </c>
      <c r="E6" s="86" t="s">
        <v>17</v>
      </c>
      <c r="F6" s="67">
        <v>905</v>
      </c>
      <c r="G6" s="67">
        <f t="shared" si="0"/>
        <v>995.50000000000011</v>
      </c>
      <c r="H6" s="68">
        <v>36750</v>
      </c>
      <c r="I6" s="69">
        <f t="shared" si="1"/>
        <v>33258750</v>
      </c>
      <c r="J6" s="69">
        <f t="shared" si="2"/>
        <v>35919450</v>
      </c>
      <c r="K6" s="70">
        <f t="shared" si="3"/>
        <v>75000</v>
      </c>
      <c r="L6" s="71">
        <f t="shared" si="4"/>
        <v>2986500.0000000005</v>
      </c>
      <c r="M6" s="78" t="s">
        <v>107</v>
      </c>
    </row>
    <row r="7" spans="1:13" x14ac:dyDescent="0.25">
      <c r="A7" s="33">
        <v>6</v>
      </c>
      <c r="B7" s="33">
        <v>602</v>
      </c>
      <c r="C7" s="33">
        <v>6</v>
      </c>
      <c r="D7" s="87" t="s">
        <v>16</v>
      </c>
      <c r="E7" s="86" t="s">
        <v>16</v>
      </c>
      <c r="F7" s="67">
        <v>770</v>
      </c>
      <c r="G7" s="67">
        <f t="shared" si="0"/>
        <v>847.00000000000011</v>
      </c>
      <c r="H7" s="68">
        <v>36750</v>
      </c>
      <c r="I7" s="69">
        <f t="shared" si="1"/>
        <v>28297500</v>
      </c>
      <c r="J7" s="69">
        <f t="shared" si="2"/>
        <v>30561300.000000004</v>
      </c>
      <c r="K7" s="70">
        <f t="shared" si="3"/>
        <v>63500</v>
      </c>
      <c r="L7" s="71">
        <f t="shared" si="4"/>
        <v>2541000.0000000005</v>
      </c>
      <c r="M7" s="78" t="s">
        <v>107</v>
      </c>
    </row>
    <row r="8" spans="1:13" x14ac:dyDescent="0.25">
      <c r="A8" s="33">
        <v>7</v>
      </c>
      <c r="B8" s="33">
        <v>701</v>
      </c>
      <c r="C8" s="33">
        <v>7</v>
      </c>
      <c r="D8" s="85" t="s">
        <v>17</v>
      </c>
      <c r="E8" s="86" t="s">
        <v>17</v>
      </c>
      <c r="F8" s="67">
        <v>905</v>
      </c>
      <c r="G8" s="67">
        <f t="shared" si="0"/>
        <v>995.50000000000011</v>
      </c>
      <c r="H8" s="68">
        <v>36900</v>
      </c>
      <c r="I8" s="69">
        <f t="shared" si="1"/>
        <v>33394500</v>
      </c>
      <c r="J8" s="69">
        <f t="shared" si="2"/>
        <v>36066060</v>
      </c>
      <c r="K8" s="70">
        <f t="shared" si="3"/>
        <v>75000</v>
      </c>
      <c r="L8" s="71">
        <f t="shared" si="4"/>
        <v>2986500.0000000005</v>
      </c>
      <c r="M8" s="78" t="s">
        <v>107</v>
      </c>
    </row>
    <row r="9" spans="1:13" x14ac:dyDescent="0.25">
      <c r="A9" s="33">
        <v>8</v>
      </c>
      <c r="B9" s="33">
        <v>702</v>
      </c>
      <c r="C9" s="33">
        <v>7</v>
      </c>
      <c r="D9" s="87" t="s">
        <v>16</v>
      </c>
      <c r="E9" s="86" t="s">
        <v>16</v>
      </c>
      <c r="F9" s="67">
        <v>770</v>
      </c>
      <c r="G9" s="67">
        <f t="shared" si="0"/>
        <v>847.00000000000011</v>
      </c>
      <c r="H9" s="68">
        <v>36900</v>
      </c>
      <c r="I9" s="69">
        <f t="shared" si="1"/>
        <v>28413000</v>
      </c>
      <c r="J9" s="69">
        <f t="shared" si="2"/>
        <v>30686040.000000004</v>
      </c>
      <c r="K9" s="70">
        <f t="shared" si="3"/>
        <v>64000</v>
      </c>
      <c r="L9" s="71">
        <f t="shared" si="4"/>
        <v>2541000.0000000005</v>
      </c>
      <c r="M9" s="78" t="s">
        <v>107</v>
      </c>
    </row>
    <row r="10" spans="1:13" x14ac:dyDescent="0.25">
      <c r="A10" s="33">
        <v>9</v>
      </c>
      <c r="B10" s="33">
        <v>801</v>
      </c>
      <c r="C10" s="33">
        <v>8</v>
      </c>
      <c r="D10" s="85" t="s">
        <v>17</v>
      </c>
      <c r="E10" s="86" t="s">
        <v>17</v>
      </c>
      <c r="F10" s="67">
        <v>905</v>
      </c>
      <c r="G10" s="67">
        <f t="shared" si="0"/>
        <v>995.50000000000011</v>
      </c>
      <c r="H10" s="68">
        <v>37050</v>
      </c>
      <c r="I10" s="69">
        <f t="shared" si="1"/>
        <v>33530250</v>
      </c>
      <c r="J10" s="69">
        <f t="shared" si="2"/>
        <v>36212670</v>
      </c>
      <c r="K10" s="70">
        <f t="shared" si="3"/>
        <v>75500</v>
      </c>
      <c r="L10" s="71">
        <f t="shared" si="4"/>
        <v>2986500.0000000005</v>
      </c>
      <c r="M10" s="78" t="s">
        <v>107</v>
      </c>
    </row>
    <row r="11" spans="1:13" x14ac:dyDescent="0.25">
      <c r="A11" s="33">
        <v>10</v>
      </c>
      <c r="B11" s="33">
        <v>802</v>
      </c>
      <c r="C11" s="33">
        <v>8</v>
      </c>
      <c r="D11" s="87" t="s">
        <v>16</v>
      </c>
      <c r="E11" s="86" t="s">
        <v>16</v>
      </c>
      <c r="F11" s="67">
        <v>818</v>
      </c>
      <c r="G11" s="67">
        <f t="shared" si="0"/>
        <v>899.80000000000007</v>
      </c>
      <c r="H11" s="68">
        <v>37050</v>
      </c>
      <c r="I11" s="69">
        <f t="shared" si="1"/>
        <v>30306900</v>
      </c>
      <c r="J11" s="69">
        <f t="shared" si="2"/>
        <v>32731452.000000004</v>
      </c>
      <c r="K11" s="70">
        <f t="shared" si="3"/>
        <v>68000</v>
      </c>
      <c r="L11" s="71">
        <f t="shared" si="4"/>
        <v>2699400</v>
      </c>
      <c r="M11" s="78" t="s">
        <v>107</v>
      </c>
    </row>
    <row r="12" spans="1:13" x14ac:dyDescent="0.25">
      <c r="A12" s="33">
        <v>11</v>
      </c>
      <c r="B12" s="33">
        <v>803</v>
      </c>
      <c r="C12" s="33">
        <v>8</v>
      </c>
      <c r="D12" s="87" t="s">
        <v>59</v>
      </c>
      <c r="E12" s="87" t="s">
        <v>59</v>
      </c>
      <c r="F12" s="67">
        <v>371</v>
      </c>
      <c r="G12" s="67">
        <f t="shared" si="0"/>
        <v>408.1</v>
      </c>
      <c r="H12" s="68">
        <v>37050</v>
      </c>
      <c r="I12" s="69">
        <f t="shared" si="1"/>
        <v>13745550</v>
      </c>
      <c r="J12" s="69">
        <f t="shared" si="2"/>
        <v>14845194.000000002</v>
      </c>
      <c r="K12" s="70">
        <f t="shared" si="3"/>
        <v>31000</v>
      </c>
      <c r="L12" s="71">
        <f t="shared" si="4"/>
        <v>1224300</v>
      </c>
      <c r="M12" s="78" t="s">
        <v>107</v>
      </c>
    </row>
    <row r="13" spans="1:13" x14ac:dyDescent="0.25">
      <c r="A13" s="33">
        <v>12</v>
      </c>
      <c r="B13" s="33">
        <v>804</v>
      </c>
      <c r="C13" s="33">
        <v>8</v>
      </c>
      <c r="D13" s="85" t="s">
        <v>17</v>
      </c>
      <c r="E13" s="86" t="s">
        <v>17</v>
      </c>
      <c r="F13" s="67">
        <v>905</v>
      </c>
      <c r="G13" s="67">
        <f t="shared" si="0"/>
        <v>995.50000000000011</v>
      </c>
      <c r="H13" s="68">
        <v>37050</v>
      </c>
      <c r="I13" s="69">
        <f t="shared" si="1"/>
        <v>33530250</v>
      </c>
      <c r="J13" s="69">
        <f t="shared" si="2"/>
        <v>36212670</v>
      </c>
      <c r="K13" s="70">
        <f t="shared" si="3"/>
        <v>75500</v>
      </c>
      <c r="L13" s="71">
        <f t="shared" si="4"/>
        <v>2986500.0000000005</v>
      </c>
      <c r="M13" s="78" t="s">
        <v>107</v>
      </c>
    </row>
    <row r="14" spans="1:13" x14ac:dyDescent="0.25">
      <c r="A14" s="33">
        <v>13</v>
      </c>
      <c r="B14" s="33">
        <v>901</v>
      </c>
      <c r="C14" s="33">
        <v>9</v>
      </c>
      <c r="D14" s="85" t="s">
        <v>17</v>
      </c>
      <c r="E14" s="86" t="s">
        <v>17</v>
      </c>
      <c r="F14" s="67">
        <v>905</v>
      </c>
      <c r="G14" s="67">
        <f t="shared" si="0"/>
        <v>995.50000000000011</v>
      </c>
      <c r="H14" s="68">
        <v>37200</v>
      </c>
      <c r="I14" s="69">
        <f t="shared" si="1"/>
        <v>33666000</v>
      </c>
      <c r="J14" s="69">
        <f t="shared" si="2"/>
        <v>36359280</v>
      </c>
      <c r="K14" s="70">
        <f t="shared" si="3"/>
        <v>75500</v>
      </c>
      <c r="L14" s="71">
        <f t="shared" si="4"/>
        <v>2986500.0000000005</v>
      </c>
      <c r="M14" s="78" t="s">
        <v>107</v>
      </c>
    </row>
    <row r="15" spans="1:13" x14ac:dyDescent="0.25">
      <c r="A15" s="33">
        <v>14</v>
      </c>
      <c r="B15" s="33">
        <v>902</v>
      </c>
      <c r="C15" s="33">
        <v>9</v>
      </c>
      <c r="D15" s="87" t="s">
        <v>16</v>
      </c>
      <c r="E15" s="86" t="s">
        <v>16</v>
      </c>
      <c r="F15" s="67">
        <v>770</v>
      </c>
      <c r="G15" s="67">
        <f t="shared" si="0"/>
        <v>847.00000000000011</v>
      </c>
      <c r="H15" s="68">
        <v>37200</v>
      </c>
      <c r="I15" s="69">
        <f t="shared" si="1"/>
        <v>28644000</v>
      </c>
      <c r="J15" s="69">
        <f t="shared" si="2"/>
        <v>30935520.000000004</v>
      </c>
      <c r="K15" s="70">
        <f t="shared" si="3"/>
        <v>64500</v>
      </c>
      <c r="L15" s="71">
        <f t="shared" si="4"/>
        <v>2541000.0000000005</v>
      </c>
      <c r="M15" s="78" t="s">
        <v>107</v>
      </c>
    </row>
    <row r="16" spans="1:13" x14ac:dyDescent="0.25">
      <c r="A16" s="33">
        <v>15</v>
      </c>
      <c r="B16" s="33">
        <v>904</v>
      </c>
      <c r="C16" s="33">
        <v>9</v>
      </c>
      <c r="D16" s="87" t="s">
        <v>17</v>
      </c>
      <c r="E16" s="86" t="s">
        <v>17</v>
      </c>
      <c r="F16" s="67">
        <v>905</v>
      </c>
      <c r="G16" s="67">
        <f t="shared" si="0"/>
        <v>995.50000000000011</v>
      </c>
      <c r="H16" s="68">
        <v>37200</v>
      </c>
      <c r="I16" s="69">
        <f t="shared" si="1"/>
        <v>33666000</v>
      </c>
      <c r="J16" s="69">
        <f t="shared" si="2"/>
        <v>36359280</v>
      </c>
      <c r="K16" s="70">
        <f t="shared" si="3"/>
        <v>75500</v>
      </c>
      <c r="L16" s="71">
        <f t="shared" si="4"/>
        <v>2986500.0000000005</v>
      </c>
      <c r="M16" s="78" t="s">
        <v>107</v>
      </c>
    </row>
    <row r="17" spans="1:14" x14ac:dyDescent="0.25">
      <c r="A17" s="33">
        <v>16</v>
      </c>
      <c r="B17" s="33">
        <v>1001</v>
      </c>
      <c r="C17" s="33">
        <v>10</v>
      </c>
      <c r="D17" s="85" t="s">
        <v>17</v>
      </c>
      <c r="E17" s="86" t="s">
        <v>17</v>
      </c>
      <c r="F17" s="67">
        <v>909</v>
      </c>
      <c r="G17" s="67">
        <f t="shared" si="0"/>
        <v>999.90000000000009</v>
      </c>
      <c r="H17" s="68">
        <v>37350</v>
      </c>
      <c r="I17" s="69">
        <f t="shared" si="1"/>
        <v>33951150</v>
      </c>
      <c r="J17" s="69">
        <f t="shared" si="2"/>
        <v>36667242</v>
      </c>
      <c r="K17" s="70">
        <f t="shared" si="3"/>
        <v>76500</v>
      </c>
      <c r="L17" s="71">
        <f t="shared" si="4"/>
        <v>2999700.0000000005</v>
      </c>
      <c r="M17" s="78" t="s">
        <v>107</v>
      </c>
    </row>
    <row r="18" spans="1:14" x14ac:dyDescent="0.25">
      <c r="A18" s="33">
        <v>17</v>
      </c>
      <c r="B18" s="33">
        <v>1003</v>
      </c>
      <c r="C18" s="33">
        <v>10</v>
      </c>
      <c r="D18" s="87" t="s">
        <v>17</v>
      </c>
      <c r="E18" s="86" t="s">
        <v>17</v>
      </c>
      <c r="F18" s="67">
        <v>1035</v>
      </c>
      <c r="G18" s="67">
        <f t="shared" si="0"/>
        <v>1138.5</v>
      </c>
      <c r="H18" s="68">
        <v>37350</v>
      </c>
      <c r="I18" s="69">
        <f t="shared" si="1"/>
        <v>38657250</v>
      </c>
      <c r="J18" s="69">
        <f t="shared" si="2"/>
        <v>41749830</v>
      </c>
      <c r="K18" s="70">
        <f t="shared" si="3"/>
        <v>87000</v>
      </c>
      <c r="L18" s="71">
        <f t="shared" si="4"/>
        <v>3415500</v>
      </c>
      <c r="M18" s="78" t="s">
        <v>107</v>
      </c>
    </row>
    <row r="19" spans="1:14" x14ac:dyDescent="0.25">
      <c r="A19" s="33">
        <v>18</v>
      </c>
      <c r="B19" s="33">
        <v>1004</v>
      </c>
      <c r="C19" s="33">
        <v>10</v>
      </c>
      <c r="D19" s="87" t="s">
        <v>17</v>
      </c>
      <c r="E19" s="86" t="s">
        <v>17</v>
      </c>
      <c r="F19" s="67">
        <v>905</v>
      </c>
      <c r="G19" s="67">
        <f t="shared" si="0"/>
        <v>995.50000000000011</v>
      </c>
      <c r="H19" s="68">
        <v>37350</v>
      </c>
      <c r="I19" s="69">
        <f t="shared" si="1"/>
        <v>33801750</v>
      </c>
      <c r="J19" s="69">
        <f t="shared" si="2"/>
        <v>36505890</v>
      </c>
      <c r="K19" s="70">
        <f t="shared" si="3"/>
        <v>76000</v>
      </c>
      <c r="L19" s="71">
        <f t="shared" si="4"/>
        <v>2986500.0000000005</v>
      </c>
      <c r="M19" s="78" t="s">
        <v>107</v>
      </c>
    </row>
    <row r="20" spans="1:14" x14ac:dyDescent="0.25">
      <c r="A20" s="33">
        <v>19</v>
      </c>
      <c r="B20" s="33">
        <v>1101</v>
      </c>
      <c r="C20" s="33">
        <v>11</v>
      </c>
      <c r="D20" s="85" t="s">
        <v>17</v>
      </c>
      <c r="E20" s="86" t="s">
        <v>17</v>
      </c>
      <c r="F20" s="67">
        <v>909</v>
      </c>
      <c r="G20" s="67">
        <f t="shared" si="0"/>
        <v>999.90000000000009</v>
      </c>
      <c r="H20" s="68">
        <v>37500</v>
      </c>
      <c r="I20" s="69">
        <f t="shared" si="1"/>
        <v>34087500</v>
      </c>
      <c r="J20" s="69">
        <f t="shared" si="2"/>
        <v>36814500</v>
      </c>
      <c r="K20" s="70">
        <f t="shared" si="3"/>
        <v>76500</v>
      </c>
      <c r="L20" s="71">
        <f t="shared" si="4"/>
        <v>2999700.0000000005</v>
      </c>
      <c r="M20" s="78" t="s">
        <v>107</v>
      </c>
    </row>
    <row r="21" spans="1:14" x14ac:dyDescent="0.25">
      <c r="A21" s="33">
        <v>20</v>
      </c>
      <c r="B21" s="33">
        <v>1102</v>
      </c>
      <c r="C21" s="33">
        <v>11</v>
      </c>
      <c r="D21" s="87" t="s">
        <v>16</v>
      </c>
      <c r="E21" s="86" t="s">
        <v>16</v>
      </c>
      <c r="F21" s="67">
        <v>774</v>
      </c>
      <c r="G21" s="67">
        <f t="shared" si="0"/>
        <v>851.40000000000009</v>
      </c>
      <c r="H21" s="68">
        <v>37500</v>
      </c>
      <c r="I21" s="69">
        <f t="shared" si="1"/>
        <v>29025000</v>
      </c>
      <c r="J21" s="69">
        <f t="shared" si="2"/>
        <v>31347000.000000004</v>
      </c>
      <c r="K21" s="70">
        <f t="shared" si="3"/>
        <v>65500</v>
      </c>
      <c r="L21" s="71">
        <f t="shared" si="4"/>
        <v>2554200.0000000005</v>
      </c>
      <c r="M21" s="78" t="s">
        <v>107</v>
      </c>
    </row>
    <row r="22" spans="1:14" x14ac:dyDescent="0.25">
      <c r="A22" s="33">
        <v>21</v>
      </c>
      <c r="B22" s="33">
        <v>1103</v>
      </c>
      <c r="C22" s="33">
        <v>11</v>
      </c>
      <c r="D22" s="87" t="s">
        <v>17</v>
      </c>
      <c r="E22" s="86" t="s">
        <v>17</v>
      </c>
      <c r="F22" s="67">
        <v>1035</v>
      </c>
      <c r="G22" s="67">
        <f t="shared" si="0"/>
        <v>1138.5</v>
      </c>
      <c r="H22" s="68">
        <v>37500</v>
      </c>
      <c r="I22" s="69">
        <f t="shared" si="1"/>
        <v>38812500</v>
      </c>
      <c r="J22" s="69">
        <f t="shared" si="2"/>
        <v>41917500</v>
      </c>
      <c r="K22" s="70">
        <f t="shared" si="3"/>
        <v>87500</v>
      </c>
      <c r="L22" s="71">
        <f t="shared" si="4"/>
        <v>3415500</v>
      </c>
      <c r="M22" s="78" t="s">
        <v>107</v>
      </c>
    </row>
    <row r="23" spans="1:14" x14ac:dyDescent="0.25">
      <c r="A23" s="33">
        <v>22</v>
      </c>
      <c r="B23" s="33">
        <v>1104</v>
      </c>
      <c r="C23" s="33">
        <v>11</v>
      </c>
      <c r="D23" s="87" t="s">
        <v>17</v>
      </c>
      <c r="E23" s="86" t="s">
        <v>17</v>
      </c>
      <c r="F23" s="67">
        <v>905</v>
      </c>
      <c r="G23" s="67">
        <f t="shared" si="0"/>
        <v>995.50000000000011</v>
      </c>
      <c r="H23" s="68">
        <v>37500</v>
      </c>
      <c r="I23" s="69">
        <f t="shared" si="1"/>
        <v>33937500</v>
      </c>
      <c r="J23" s="69">
        <f t="shared" si="2"/>
        <v>36652500</v>
      </c>
      <c r="K23" s="70">
        <f t="shared" si="3"/>
        <v>76500</v>
      </c>
      <c r="L23" s="71">
        <f t="shared" si="4"/>
        <v>2986500.0000000005</v>
      </c>
      <c r="M23" s="78" t="s">
        <v>107</v>
      </c>
    </row>
    <row r="24" spans="1:14" x14ac:dyDescent="0.25">
      <c r="A24" s="33">
        <v>23</v>
      </c>
      <c r="B24" s="33">
        <v>1201</v>
      </c>
      <c r="C24" s="33">
        <v>12</v>
      </c>
      <c r="D24" s="85" t="s">
        <v>17</v>
      </c>
      <c r="E24" s="86" t="s">
        <v>17</v>
      </c>
      <c r="F24" s="67">
        <v>909</v>
      </c>
      <c r="G24" s="67">
        <f t="shared" si="0"/>
        <v>999.90000000000009</v>
      </c>
      <c r="H24" s="68">
        <v>37650</v>
      </c>
      <c r="I24" s="69">
        <f t="shared" si="1"/>
        <v>34223850</v>
      </c>
      <c r="J24" s="69">
        <f t="shared" si="2"/>
        <v>36961758</v>
      </c>
      <c r="K24" s="70">
        <f t="shared" si="3"/>
        <v>77000</v>
      </c>
      <c r="L24" s="71">
        <f t="shared" si="4"/>
        <v>2999700.0000000005</v>
      </c>
      <c r="M24" s="78" t="s">
        <v>107</v>
      </c>
    </row>
    <row r="25" spans="1:14" x14ac:dyDescent="0.25">
      <c r="A25" s="33">
        <v>24</v>
      </c>
      <c r="B25" s="33">
        <v>1202</v>
      </c>
      <c r="C25" s="33">
        <v>12</v>
      </c>
      <c r="D25" s="87" t="s">
        <v>16</v>
      </c>
      <c r="E25" s="86" t="s">
        <v>16</v>
      </c>
      <c r="F25" s="67">
        <v>774</v>
      </c>
      <c r="G25" s="67">
        <f t="shared" si="0"/>
        <v>851.40000000000009</v>
      </c>
      <c r="H25" s="68">
        <v>37650</v>
      </c>
      <c r="I25" s="69">
        <f t="shared" si="1"/>
        <v>29141100</v>
      </c>
      <c r="J25" s="69">
        <f t="shared" si="2"/>
        <v>31472388.000000004</v>
      </c>
      <c r="K25" s="70">
        <f t="shared" si="3"/>
        <v>65500</v>
      </c>
      <c r="L25" s="71">
        <f t="shared" si="4"/>
        <v>2554200.0000000005</v>
      </c>
      <c r="M25" s="78" t="s">
        <v>107</v>
      </c>
    </row>
    <row r="26" spans="1:14" x14ac:dyDescent="0.25">
      <c r="A26" s="33">
        <v>25</v>
      </c>
      <c r="B26" s="33">
        <v>1203</v>
      </c>
      <c r="C26" s="33">
        <v>12</v>
      </c>
      <c r="D26" s="87" t="s">
        <v>17</v>
      </c>
      <c r="E26" s="86" t="s">
        <v>17</v>
      </c>
      <c r="F26" s="67">
        <v>1035</v>
      </c>
      <c r="G26" s="67">
        <f t="shared" si="0"/>
        <v>1138.5</v>
      </c>
      <c r="H26" s="68">
        <v>37650</v>
      </c>
      <c r="I26" s="69">
        <f t="shared" si="1"/>
        <v>38967750</v>
      </c>
      <c r="J26" s="69">
        <f t="shared" si="2"/>
        <v>42085170</v>
      </c>
      <c r="K26" s="70">
        <f t="shared" si="3"/>
        <v>87500</v>
      </c>
      <c r="L26" s="71">
        <f t="shared" si="4"/>
        <v>3415500</v>
      </c>
      <c r="M26" s="78" t="s">
        <v>107</v>
      </c>
    </row>
    <row r="27" spans="1:14" x14ac:dyDescent="0.25">
      <c r="A27" s="33">
        <v>26</v>
      </c>
      <c r="B27" s="33">
        <v>1204</v>
      </c>
      <c r="C27" s="33">
        <v>12</v>
      </c>
      <c r="D27" s="87" t="s">
        <v>17</v>
      </c>
      <c r="E27" s="86" t="s">
        <v>17</v>
      </c>
      <c r="F27" s="67">
        <v>905</v>
      </c>
      <c r="G27" s="67">
        <f t="shared" si="0"/>
        <v>995.50000000000011</v>
      </c>
      <c r="H27" s="68">
        <v>37650</v>
      </c>
      <c r="I27" s="69">
        <f t="shared" si="1"/>
        <v>34073250</v>
      </c>
      <c r="J27" s="69">
        <f t="shared" si="2"/>
        <v>36799110</v>
      </c>
      <c r="K27" s="70">
        <f t="shared" si="3"/>
        <v>76500</v>
      </c>
      <c r="L27" s="71">
        <f t="shared" si="4"/>
        <v>2986500.0000000005</v>
      </c>
      <c r="M27" s="78" t="s">
        <v>107</v>
      </c>
    </row>
    <row r="28" spans="1:14" s="78" customFormat="1" x14ac:dyDescent="0.25">
      <c r="A28" s="55" t="s">
        <v>4</v>
      </c>
      <c r="B28" s="56"/>
      <c r="C28" s="56"/>
      <c r="D28" s="56"/>
      <c r="E28" s="57"/>
      <c r="F28" s="74">
        <f>SUM(F2:F27)</f>
        <v>22104</v>
      </c>
      <c r="G28" s="74">
        <f>SUM(G2:G27)</f>
        <v>24314.400000000005</v>
      </c>
      <c r="H28" s="75"/>
      <c r="I28" s="76">
        <f>SUM(I2:I27)</f>
        <v>821166300</v>
      </c>
      <c r="J28" s="76">
        <f>SUM(J2:J27)</f>
        <v>886859604</v>
      </c>
      <c r="K28" s="77"/>
      <c r="L28" s="76">
        <f>SUM(L2:L27)</f>
        <v>72943200</v>
      </c>
      <c r="N28"/>
    </row>
  </sheetData>
  <mergeCells count="1">
    <mergeCell ref="A28:E28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A1423-07CE-4E78-8461-135D81F0FC4B}">
  <dimension ref="A1:N23"/>
  <sheetViews>
    <sheetView topLeftCell="A19" zoomScale="175" zoomScaleNormal="175" workbookViewId="0">
      <selection activeCell="F23" sqref="F23:G23"/>
    </sheetView>
  </sheetViews>
  <sheetFormatPr defaultRowHeight="15" x14ac:dyDescent="0.25"/>
  <cols>
    <col min="1" max="1" width="4" style="78" customWidth="1"/>
    <col min="2" max="2" width="5.85546875" style="78" customWidth="1"/>
    <col min="3" max="3" width="3.5703125" style="78" customWidth="1"/>
    <col min="4" max="4" width="4.85546875" style="84" customWidth="1"/>
    <col min="5" max="5" width="5.7109375" style="84" customWidth="1"/>
    <col min="6" max="7" width="6" style="78" customWidth="1"/>
    <col min="8" max="8" width="5.7109375" style="78" customWidth="1"/>
    <col min="9" max="10" width="11.140625" style="78" customWidth="1"/>
    <col min="11" max="11" width="7.140625" style="78" customWidth="1"/>
    <col min="12" max="12" width="10.140625" style="78" customWidth="1"/>
    <col min="13" max="13" width="9.140625" style="78"/>
    <col min="14" max="14" width="10.28515625" bestFit="1" customWidth="1"/>
  </cols>
  <sheetData>
    <row r="1" spans="1:14" ht="46.5" customHeight="1" x14ac:dyDescent="0.25">
      <c r="A1" s="32" t="s">
        <v>0</v>
      </c>
      <c r="B1" s="32" t="s">
        <v>43</v>
      </c>
      <c r="C1" s="32" t="s">
        <v>1</v>
      </c>
      <c r="D1" s="79" t="s">
        <v>109</v>
      </c>
      <c r="E1" s="79" t="s">
        <v>110</v>
      </c>
      <c r="F1" s="65" t="s">
        <v>42</v>
      </c>
      <c r="G1" s="32" t="s">
        <v>3</v>
      </c>
      <c r="H1" s="32" t="s">
        <v>114</v>
      </c>
      <c r="I1" s="32" t="s">
        <v>115</v>
      </c>
      <c r="J1" s="32" t="s">
        <v>116</v>
      </c>
      <c r="K1" s="32" t="s">
        <v>117</v>
      </c>
      <c r="L1" s="66" t="s">
        <v>118</v>
      </c>
      <c r="M1" s="89" t="s">
        <v>106</v>
      </c>
    </row>
    <row r="2" spans="1:14" x14ac:dyDescent="0.25">
      <c r="A2" s="33">
        <v>1</v>
      </c>
      <c r="B2" s="33">
        <v>101</v>
      </c>
      <c r="C2" s="33">
        <v>1</v>
      </c>
      <c r="D2" s="85" t="s">
        <v>78</v>
      </c>
      <c r="E2" s="86" t="s">
        <v>16</v>
      </c>
      <c r="F2" s="67">
        <v>798</v>
      </c>
      <c r="G2" s="67">
        <f>F2*1.1</f>
        <v>877.80000000000007</v>
      </c>
      <c r="H2" s="68">
        <v>36000</v>
      </c>
      <c r="I2" s="69">
        <v>0</v>
      </c>
      <c r="J2" s="69">
        <f>I2*1.08</f>
        <v>0</v>
      </c>
      <c r="K2" s="70">
        <f t="shared" ref="K2:K22" si="0">MROUND((J2*0.025/12),500)</f>
        <v>0</v>
      </c>
      <c r="L2" s="71">
        <f>G2*3000</f>
        <v>2633400</v>
      </c>
      <c r="M2" s="78" t="s">
        <v>108</v>
      </c>
      <c r="N2" s="6"/>
    </row>
    <row r="3" spans="1:14" x14ac:dyDescent="0.25">
      <c r="A3" s="33">
        <v>2</v>
      </c>
      <c r="B3" s="33">
        <v>103</v>
      </c>
      <c r="C3" s="33">
        <v>1</v>
      </c>
      <c r="D3" s="86" t="s">
        <v>17</v>
      </c>
      <c r="E3" s="86" t="s">
        <v>17</v>
      </c>
      <c r="F3" s="67">
        <v>911</v>
      </c>
      <c r="G3" s="67">
        <f t="shared" ref="G3:G22" si="1">F3*1.1</f>
        <v>1002.1000000000001</v>
      </c>
      <c r="H3" s="68">
        <f>H2</f>
        <v>36000</v>
      </c>
      <c r="I3" s="69">
        <v>0</v>
      </c>
      <c r="J3" s="69">
        <f t="shared" ref="J3:J22" si="2">I3*1.08</f>
        <v>0</v>
      </c>
      <c r="K3" s="70">
        <f t="shared" si="0"/>
        <v>0</v>
      </c>
      <c r="L3" s="71">
        <f t="shared" ref="L3:L22" si="3">G3*3000</f>
        <v>3006300.0000000005</v>
      </c>
      <c r="M3" s="78" t="s">
        <v>108</v>
      </c>
    </row>
    <row r="4" spans="1:14" x14ac:dyDescent="0.25">
      <c r="A4" s="33">
        <v>3</v>
      </c>
      <c r="B4" s="33">
        <v>104</v>
      </c>
      <c r="C4" s="33">
        <v>1</v>
      </c>
      <c r="D4" s="85" t="s">
        <v>78</v>
      </c>
      <c r="E4" s="86" t="s">
        <v>16</v>
      </c>
      <c r="F4" s="67">
        <v>798</v>
      </c>
      <c r="G4" s="67">
        <f t="shared" si="1"/>
        <v>877.80000000000007</v>
      </c>
      <c r="H4" s="68">
        <f>H3</f>
        <v>36000</v>
      </c>
      <c r="I4" s="69">
        <v>0</v>
      </c>
      <c r="J4" s="69">
        <f t="shared" si="2"/>
        <v>0</v>
      </c>
      <c r="K4" s="70">
        <f t="shared" si="0"/>
        <v>0</v>
      </c>
      <c r="L4" s="71">
        <f t="shared" si="3"/>
        <v>2633400</v>
      </c>
      <c r="M4" s="78" t="s">
        <v>108</v>
      </c>
    </row>
    <row r="5" spans="1:14" x14ac:dyDescent="0.25">
      <c r="A5" s="33">
        <v>4</v>
      </c>
      <c r="B5" s="33">
        <v>201</v>
      </c>
      <c r="C5" s="33">
        <v>2</v>
      </c>
      <c r="D5" s="85" t="s">
        <v>78</v>
      </c>
      <c r="E5" s="86" t="s">
        <v>16</v>
      </c>
      <c r="F5" s="67">
        <v>798</v>
      </c>
      <c r="G5" s="67">
        <f t="shared" si="1"/>
        <v>877.80000000000007</v>
      </c>
      <c r="H5" s="68">
        <f>H4+150</f>
        <v>36150</v>
      </c>
      <c r="I5" s="69">
        <v>0</v>
      </c>
      <c r="J5" s="69">
        <f t="shared" si="2"/>
        <v>0</v>
      </c>
      <c r="K5" s="70">
        <f t="shared" si="0"/>
        <v>0</v>
      </c>
      <c r="L5" s="71">
        <f t="shared" si="3"/>
        <v>2633400</v>
      </c>
      <c r="M5" s="78" t="s">
        <v>108</v>
      </c>
    </row>
    <row r="6" spans="1:14" x14ac:dyDescent="0.25">
      <c r="A6" s="33">
        <v>5</v>
      </c>
      <c r="B6" s="33">
        <v>203</v>
      </c>
      <c r="C6" s="33">
        <v>2</v>
      </c>
      <c r="D6" s="86" t="s">
        <v>17</v>
      </c>
      <c r="E6" s="86" t="s">
        <v>17</v>
      </c>
      <c r="F6" s="67">
        <v>911</v>
      </c>
      <c r="G6" s="67">
        <f t="shared" si="1"/>
        <v>1002.1000000000001</v>
      </c>
      <c r="H6" s="68" t="e">
        <f>#REF!</f>
        <v>#REF!</v>
      </c>
      <c r="I6" s="69">
        <v>0</v>
      </c>
      <c r="J6" s="69">
        <f t="shared" si="2"/>
        <v>0</v>
      </c>
      <c r="K6" s="70">
        <f t="shared" si="0"/>
        <v>0</v>
      </c>
      <c r="L6" s="71">
        <f t="shared" si="3"/>
        <v>3006300.0000000005</v>
      </c>
      <c r="M6" s="78" t="s">
        <v>108</v>
      </c>
    </row>
    <row r="7" spans="1:14" x14ac:dyDescent="0.25">
      <c r="A7" s="33">
        <v>6</v>
      </c>
      <c r="B7" s="33">
        <v>204</v>
      </c>
      <c r="C7" s="33">
        <v>2</v>
      </c>
      <c r="D7" s="85" t="s">
        <v>78</v>
      </c>
      <c r="E7" s="86" t="s">
        <v>16</v>
      </c>
      <c r="F7" s="67">
        <v>798</v>
      </c>
      <c r="G7" s="67">
        <f t="shared" si="1"/>
        <v>877.80000000000007</v>
      </c>
      <c r="H7" s="68" t="e">
        <f>H6</f>
        <v>#REF!</v>
      </c>
      <c r="I7" s="69">
        <v>0</v>
      </c>
      <c r="J7" s="69">
        <f t="shared" si="2"/>
        <v>0</v>
      </c>
      <c r="K7" s="70">
        <f t="shared" si="0"/>
        <v>0</v>
      </c>
      <c r="L7" s="71">
        <f t="shared" si="3"/>
        <v>2633400</v>
      </c>
      <c r="M7" s="78" t="s">
        <v>108</v>
      </c>
    </row>
    <row r="8" spans="1:14" x14ac:dyDescent="0.25">
      <c r="A8" s="33">
        <v>7</v>
      </c>
      <c r="B8" s="33">
        <v>301</v>
      </c>
      <c r="C8" s="33">
        <v>3</v>
      </c>
      <c r="D8" s="85" t="s">
        <v>78</v>
      </c>
      <c r="E8" s="86" t="s">
        <v>16</v>
      </c>
      <c r="F8" s="67">
        <v>798</v>
      </c>
      <c r="G8" s="67">
        <f t="shared" si="1"/>
        <v>877.80000000000007</v>
      </c>
      <c r="H8" s="68" t="e">
        <f>H7+150</f>
        <v>#REF!</v>
      </c>
      <c r="I8" s="69">
        <v>0</v>
      </c>
      <c r="J8" s="69">
        <f t="shared" si="2"/>
        <v>0</v>
      </c>
      <c r="K8" s="70">
        <f t="shared" si="0"/>
        <v>0</v>
      </c>
      <c r="L8" s="71">
        <f t="shared" si="3"/>
        <v>2633400</v>
      </c>
      <c r="M8" s="78" t="s">
        <v>108</v>
      </c>
    </row>
    <row r="9" spans="1:14" x14ac:dyDescent="0.25">
      <c r="A9" s="33">
        <v>8</v>
      </c>
      <c r="B9" s="33">
        <v>303</v>
      </c>
      <c r="C9" s="33">
        <v>3</v>
      </c>
      <c r="D9" s="86" t="s">
        <v>17</v>
      </c>
      <c r="E9" s="86" t="s">
        <v>17</v>
      </c>
      <c r="F9" s="67">
        <v>911</v>
      </c>
      <c r="G9" s="67">
        <f t="shared" si="1"/>
        <v>1002.1000000000001</v>
      </c>
      <c r="H9" s="68" t="e">
        <f>#REF!</f>
        <v>#REF!</v>
      </c>
      <c r="I9" s="69">
        <v>0</v>
      </c>
      <c r="J9" s="69">
        <f t="shared" si="2"/>
        <v>0</v>
      </c>
      <c r="K9" s="70">
        <f t="shared" si="0"/>
        <v>0</v>
      </c>
      <c r="L9" s="71">
        <f t="shared" si="3"/>
        <v>3006300.0000000005</v>
      </c>
      <c r="M9" s="78" t="s">
        <v>108</v>
      </c>
    </row>
    <row r="10" spans="1:14" x14ac:dyDescent="0.25">
      <c r="A10" s="33">
        <v>9</v>
      </c>
      <c r="B10" s="33">
        <v>304</v>
      </c>
      <c r="C10" s="33">
        <v>3</v>
      </c>
      <c r="D10" s="85" t="s">
        <v>78</v>
      </c>
      <c r="E10" s="86" t="s">
        <v>16</v>
      </c>
      <c r="F10" s="67">
        <v>798</v>
      </c>
      <c r="G10" s="67">
        <f t="shared" si="1"/>
        <v>877.80000000000007</v>
      </c>
      <c r="H10" s="68" t="e">
        <f>H9</f>
        <v>#REF!</v>
      </c>
      <c r="I10" s="69">
        <v>0</v>
      </c>
      <c r="J10" s="69">
        <f t="shared" si="2"/>
        <v>0</v>
      </c>
      <c r="K10" s="70">
        <f t="shared" si="0"/>
        <v>0</v>
      </c>
      <c r="L10" s="71">
        <f t="shared" si="3"/>
        <v>2633400</v>
      </c>
      <c r="M10" s="78" t="s">
        <v>108</v>
      </c>
    </row>
    <row r="11" spans="1:14" x14ac:dyDescent="0.25">
      <c r="A11" s="33">
        <v>10</v>
      </c>
      <c r="B11" s="33">
        <v>401</v>
      </c>
      <c r="C11" s="33">
        <v>4</v>
      </c>
      <c r="D11" s="85" t="s">
        <v>78</v>
      </c>
      <c r="E11" s="86" t="s">
        <v>16</v>
      </c>
      <c r="F11" s="67">
        <v>798</v>
      </c>
      <c r="G11" s="67">
        <f t="shared" si="1"/>
        <v>877.80000000000007</v>
      </c>
      <c r="H11" s="68" t="e">
        <f>H10+150</f>
        <v>#REF!</v>
      </c>
      <c r="I11" s="69">
        <v>0</v>
      </c>
      <c r="J11" s="69">
        <f t="shared" si="2"/>
        <v>0</v>
      </c>
      <c r="K11" s="70">
        <f t="shared" si="0"/>
        <v>0</v>
      </c>
      <c r="L11" s="71">
        <f t="shared" si="3"/>
        <v>2633400</v>
      </c>
      <c r="M11" s="78" t="s">
        <v>108</v>
      </c>
    </row>
    <row r="12" spans="1:14" x14ac:dyDescent="0.25">
      <c r="A12" s="33">
        <v>11</v>
      </c>
      <c r="B12" s="33">
        <v>403</v>
      </c>
      <c r="C12" s="33">
        <v>4</v>
      </c>
      <c r="D12" s="86" t="s">
        <v>17</v>
      </c>
      <c r="E12" s="86" t="s">
        <v>17</v>
      </c>
      <c r="F12" s="67">
        <v>911</v>
      </c>
      <c r="G12" s="67">
        <f t="shared" si="1"/>
        <v>1002.1000000000001</v>
      </c>
      <c r="H12" s="68" t="e">
        <f>#REF!</f>
        <v>#REF!</v>
      </c>
      <c r="I12" s="69">
        <v>0</v>
      </c>
      <c r="J12" s="69">
        <f t="shared" si="2"/>
        <v>0</v>
      </c>
      <c r="K12" s="70">
        <f t="shared" si="0"/>
        <v>0</v>
      </c>
      <c r="L12" s="71">
        <f t="shared" si="3"/>
        <v>3006300.0000000005</v>
      </c>
      <c r="M12" s="78" t="s">
        <v>108</v>
      </c>
    </row>
    <row r="13" spans="1:14" x14ac:dyDescent="0.25">
      <c r="A13" s="33">
        <v>12</v>
      </c>
      <c r="B13" s="33">
        <v>404</v>
      </c>
      <c r="C13" s="33">
        <v>4</v>
      </c>
      <c r="D13" s="85" t="s">
        <v>78</v>
      </c>
      <c r="E13" s="86" t="s">
        <v>16</v>
      </c>
      <c r="F13" s="67">
        <v>798</v>
      </c>
      <c r="G13" s="67">
        <f t="shared" si="1"/>
        <v>877.80000000000007</v>
      </c>
      <c r="H13" s="68" t="e">
        <f>H12</f>
        <v>#REF!</v>
      </c>
      <c r="I13" s="69">
        <v>0</v>
      </c>
      <c r="J13" s="69">
        <f t="shared" si="2"/>
        <v>0</v>
      </c>
      <c r="K13" s="70">
        <f t="shared" si="0"/>
        <v>0</v>
      </c>
      <c r="L13" s="71">
        <f t="shared" si="3"/>
        <v>2633400</v>
      </c>
      <c r="M13" s="78" t="s">
        <v>108</v>
      </c>
    </row>
    <row r="14" spans="1:14" x14ac:dyDescent="0.25">
      <c r="A14" s="33">
        <v>13</v>
      </c>
      <c r="B14" s="33">
        <v>501</v>
      </c>
      <c r="C14" s="33">
        <v>5</v>
      </c>
      <c r="D14" s="85" t="s">
        <v>78</v>
      </c>
      <c r="E14" s="86" t="s">
        <v>16</v>
      </c>
      <c r="F14" s="67">
        <v>798</v>
      </c>
      <c r="G14" s="67">
        <f t="shared" si="1"/>
        <v>877.80000000000007</v>
      </c>
      <c r="H14" s="68" t="e">
        <f>H13+150</f>
        <v>#REF!</v>
      </c>
      <c r="I14" s="69">
        <v>0</v>
      </c>
      <c r="J14" s="69">
        <f t="shared" si="2"/>
        <v>0</v>
      </c>
      <c r="K14" s="70">
        <f t="shared" si="0"/>
        <v>0</v>
      </c>
      <c r="L14" s="71">
        <f t="shared" si="3"/>
        <v>2633400</v>
      </c>
      <c r="M14" s="78" t="s">
        <v>108</v>
      </c>
    </row>
    <row r="15" spans="1:14" x14ac:dyDescent="0.25">
      <c r="A15" s="33">
        <v>14</v>
      </c>
      <c r="B15" s="33">
        <v>503</v>
      </c>
      <c r="C15" s="33">
        <v>5</v>
      </c>
      <c r="D15" s="86" t="s">
        <v>17</v>
      </c>
      <c r="E15" s="86" t="s">
        <v>17</v>
      </c>
      <c r="F15" s="67">
        <v>911</v>
      </c>
      <c r="G15" s="67">
        <f t="shared" si="1"/>
        <v>1002.1000000000001</v>
      </c>
      <c r="H15" s="68" t="e">
        <f>#REF!</f>
        <v>#REF!</v>
      </c>
      <c r="I15" s="69">
        <v>0</v>
      </c>
      <c r="J15" s="69">
        <f t="shared" si="2"/>
        <v>0</v>
      </c>
      <c r="K15" s="70">
        <f t="shared" si="0"/>
        <v>0</v>
      </c>
      <c r="L15" s="71">
        <f t="shared" si="3"/>
        <v>3006300.0000000005</v>
      </c>
      <c r="M15" s="78" t="s">
        <v>108</v>
      </c>
    </row>
    <row r="16" spans="1:14" x14ac:dyDescent="0.25">
      <c r="A16" s="33">
        <v>15</v>
      </c>
      <c r="B16" s="33">
        <v>504</v>
      </c>
      <c r="C16" s="33">
        <v>5</v>
      </c>
      <c r="D16" s="85" t="s">
        <v>78</v>
      </c>
      <c r="E16" s="86" t="s">
        <v>16</v>
      </c>
      <c r="F16" s="67">
        <v>798</v>
      </c>
      <c r="G16" s="67">
        <f t="shared" si="1"/>
        <v>877.80000000000007</v>
      </c>
      <c r="H16" s="68" t="e">
        <f>H15</f>
        <v>#REF!</v>
      </c>
      <c r="I16" s="69">
        <v>0</v>
      </c>
      <c r="J16" s="69">
        <f t="shared" si="2"/>
        <v>0</v>
      </c>
      <c r="K16" s="70">
        <f t="shared" si="0"/>
        <v>0</v>
      </c>
      <c r="L16" s="71">
        <f t="shared" si="3"/>
        <v>2633400</v>
      </c>
      <c r="M16" s="78" t="s">
        <v>108</v>
      </c>
    </row>
    <row r="17" spans="1:14" x14ac:dyDescent="0.25">
      <c r="A17" s="33">
        <v>16</v>
      </c>
      <c r="B17" s="33">
        <v>603</v>
      </c>
      <c r="C17" s="33">
        <v>6</v>
      </c>
      <c r="D17" s="87" t="s">
        <v>17</v>
      </c>
      <c r="E17" s="86" t="s">
        <v>17</v>
      </c>
      <c r="F17" s="67">
        <v>911</v>
      </c>
      <c r="G17" s="67">
        <f t="shared" si="1"/>
        <v>1002.1000000000001</v>
      </c>
      <c r="H17" s="68" t="e">
        <f>#REF!</f>
        <v>#REF!</v>
      </c>
      <c r="I17" s="69">
        <v>0</v>
      </c>
      <c r="J17" s="69">
        <f t="shared" si="2"/>
        <v>0</v>
      </c>
      <c r="K17" s="70">
        <f t="shared" si="0"/>
        <v>0</v>
      </c>
      <c r="L17" s="71">
        <f t="shared" si="3"/>
        <v>3006300.0000000005</v>
      </c>
      <c r="M17" s="78" t="s">
        <v>108</v>
      </c>
    </row>
    <row r="18" spans="1:14" x14ac:dyDescent="0.25">
      <c r="A18" s="33">
        <v>17</v>
      </c>
      <c r="B18" s="33">
        <v>604</v>
      </c>
      <c r="C18" s="33">
        <v>6</v>
      </c>
      <c r="D18" s="88" t="s">
        <v>78</v>
      </c>
      <c r="E18" s="86" t="s">
        <v>16</v>
      </c>
      <c r="F18" s="67">
        <v>798</v>
      </c>
      <c r="G18" s="67">
        <f t="shared" si="1"/>
        <v>877.80000000000007</v>
      </c>
      <c r="H18" s="68" t="e">
        <f>H17</f>
        <v>#REF!</v>
      </c>
      <c r="I18" s="69">
        <v>0</v>
      </c>
      <c r="J18" s="69">
        <f t="shared" si="2"/>
        <v>0</v>
      </c>
      <c r="K18" s="70">
        <f t="shared" si="0"/>
        <v>0</v>
      </c>
      <c r="L18" s="71">
        <f t="shared" si="3"/>
        <v>2633400</v>
      </c>
      <c r="M18" s="78" t="s">
        <v>108</v>
      </c>
    </row>
    <row r="19" spans="1:14" x14ac:dyDescent="0.25">
      <c r="A19" s="33">
        <v>18</v>
      </c>
      <c r="B19" s="33">
        <v>703</v>
      </c>
      <c r="C19" s="33">
        <v>7</v>
      </c>
      <c r="D19" s="87" t="s">
        <v>17</v>
      </c>
      <c r="E19" s="86" t="s">
        <v>17</v>
      </c>
      <c r="F19" s="67">
        <v>911</v>
      </c>
      <c r="G19" s="67">
        <f t="shared" si="1"/>
        <v>1002.1000000000001</v>
      </c>
      <c r="H19" s="68" t="e">
        <f>#REF!</f>
        <v>#REF!</v>
      </c>
      <c r="I19" s="69">
        <v>0</v>
      </c>
      <c r="J19" s="69">
        <f t="shared" si="2"/>
        <v>0</v>
      </c>
      <c r="K19" s="70">
        <f t="shared" si="0"/>
        <v>0</v>
      </c>
      <c r="L19" s="71">
        <f t="shared" si="3"/>
        <v>3006300.0000000005</v>
      </c>
      <c r="M19" s="78" t="s">
        <v>108</v>
      </c>
    </row>
    <row r="20" spans="1:14" x14ac:dyDescent="0.25">
      <c r="A20" s="33">
        <v>19</v>
      </c>
      <c r="B20" s="33">
        <v>704</v>
      </c>
      <c r="C20" s="33">
        <v>7</v>
      </c>
      <c r="D20" s="88" t="s">
        <v>78</v>
      </c>
      <c r="E20" s="86" t="s">
        <v>16</v>
      </c>
      <c r="F20" s="67">
        <v>798</v>
      </c>
      <c r="G20" s="67">
        <f t="shared" si="1"/>
        <v>877.80000000000007</v>
      </c>
      <c r="H20" s="68" t="e">
        <f>H19</f>
        <v>#REF!</v>
      </c>
      <c r="I20" s="69">
        <v>0</v>
      </c>
      <c r="J20" s="69">
        <f t="shared" si="2"/>
        <v>0</v>
      </c>
      <c r="K20" s="70">
        <f t="shared" si="0"/>
        <v>0</v>
      </c>
      <c r="L20" s="71">
        <f t="shared" si="3"/>
        <v>2633400</v>
      </c>
      <c r="M20" s="78" t="s">
        <v>108</v>
      </c>
    </row>
    <row r="21" spans="1:14" x14ac:dyDescent="0.25">
      <c r="A21" s="33">
        <v>20</v>
      </c>
      <c r="B21" s="33">
        <v>903</v>
      </c>
      <c r="C21" s="33">
        <v>9</v>
      </c>
      <c r="D21" s="87" t="s">
        <v>17</v>
      </c>
      <c r="E21" s="86" t="s">
        <v>17</v>
      </c>
      <c r="F21" s="67">
        <v>911</v>
      </c>
      <c r="G21" s="67">
        <f t="shared" si="1"/>
        <v>1002.1000000000001</v>
      </c>
      <c r="H21" s="68" t="e">
        <f>#REF!</f>
        <v>#REF!</v>
      </c>
      <c r="I21" s="69">
        <v>0</v>
      </c>
      <c r="J21" s="69">
        <f t="shared" si="2"/>
        <v>0</v>
      </c>
      <c r="K21" s="70">
        <f t="shared" si="0"/>
        <v>0</v>
      </c>
      <c r="L21" s="71">
        <f t="shared" si="3"/>
        <v>3006300.0000000005</v>
      </c>
      <c r="M21" s="78" t="s">
        <v>108</v>
      </c>
    </row>
    <row r="22" spans="1:14" x14ac:dyDescent="0.25">
      <c r="A22" s="33">
        <v>21</v>
      </c>
      <c r="B22" s="33">
        <v>1002</v>
      </c>
      <c r="C22" s="33">
        <v>10</v>
      </c>
      <c r="D22" s="87" t="s">
        <v>16</v>
      </c>
      <c r="E22" s="86" t="s">
        <v>16</v>
      </c>
      <c r="F22" s="67">
        <v>774</v>
      </c>
      <c r="G22" s="67">
        <f t="shared" si="1"/>
        <v>851.40000000000009</v>
      </c>
      <c r="H22" s="68" t="e">
        <f>#REF!</f>
        <v>#REF!</v>
      </c>
      <c r="I22" s="69">
        <v>0</v>
      </c>
      <c r="J22" s="69">
        <f t="shared" si="2"/>
        <v>0</v>
      </c>
      <c r="K22" s="70">
        <f t="shared" si="0"/>
        <v>0</v>
      </c>
      <c r="L22" s="71">
        <f t="shared" si="3"/>
        <v>2554200.0000000005</v>
      </c>
      <c r="M22" s="78" t="s">
        <v>108</v>
      </c>
    </row>
    <row r="23" spans="1:14" s="78" customFormat="1" x14ac:dyDescent="0.25">
      <c r="A23" s="55" t="s">
        <v>4</v>
      </c>
      <c r="B23" s="56"/>
      <c r="C23" s="56"/>
      <c r="D23" s="56"/>
      <c r="E23" s="57"/>
      <c r="F23" s="74">
        <f>SUM(F2:F22)</f>
        <v>17638</v>
      </c>
      <c r="G23" s="74">
        <f>SUM(G2:G22)</f>
        <v>19401.799999999996</v>
      </c>
      <c r="H23" s="75"/>
      <c r="I23" s="76">
        <f>SUM(I2:I22)</f>
        <v>0</v>
      </c>
      <c r="J23" s="76">
        <f>SUM(J2:J22)</f>
        <v>0</v>
      </c>
      <c r="K23" s="77"/>
      <c r="L23" s="76">
        <f>SUM(L2:L22)</f>
        <v>58205400</v>
      </c>
      <c r="N23"/>
    </row>
  </sheetData>
  <mergeCells count="1">
    <mergeCell ref="A23:E23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L19"/>
  <sheetViews>
    <sheetView zoomScale="130" zoomScaleNormal="130" workbookViewId="0">
      <selection activeCell="B2" sqref="B2:K7"/>
    </sheetView>
  </sheetViews>
  <sheetFormatPr defaultRowHeight="15" x14ac:dyDescent="0.25"/>
  <cols>
    <col min="2" max="2" width="20.42578125" style="3" customWidth="1"/>
    <col min="3" max="3" width="14" style="3" customWidth="1"/>
    <col min="4" max="4" width="10.5703125" style="3" customWidth="1"/>
    <col min="5" max="5" width="11.140625" style="3" customWidth="1"/>
    <col min="6" max="6" width="17.42578125" style="3" customWidth="1"/>
    <col min="7" max="7" width="28.28515625" style="3" customWidth="1"/>
    <col min="8" max="8" width="26.28515625" style="3" customWidth="1"/>
    <col min="9" max="9" width="18.140625" style="3" customWidth="1"/>
    <col min="10" max="10" width="18" style="3" bestFit="1" customWidth="1"/>
    <col min="11" max="11" width="20" customWidth="1"/>
    <col min="12" max="12" width="18" bestFit="1" customWidth="1"/>
  </cols>
  <sheetData>
    <row r="1" spans="2:12" x14ac:dyDescent="0.25">
      <c r="K1" s="3"/>
    </row>
    <row r="2" spans="2:12" s="3" customFormat="1" ht="36.75" customHeight="1" x14ac:dyDescent="0.25">
      <c r="B2" s="20" t="s">
        <v>8</v>
      </c>
      <c r="C2" s="20" t="s">
        <v>2</v>
      </c>
      <c r="D2" s="21" t="s">
        <v>5</v>
      </c>
      <c r="E2" s="21" t="s">
        <v>6</v>
      </c>
      <c r="F2" s="21" t="s">
        <v>7</v>
      </c>
      <c r="G2" s="22" t="s">
        <v>19</v>
      </c>
      <c r="H2" s="23" t="s">
        <v>20</v>
      </c>
    </row>
    <row r="3" spans="2:12" s="3" customFormat="1" ht="75.75" customHeight="1" x14ac:dyDescent="0.25">
      <c r="B3" s="38">
        <v>1</v>
      </c>
      <c r="C3" s="39" t="s">
        <v>45</v>
      </c>
      <c r="D3" s="40">
        <f>138+4+3</f>
        <v>145</v>
      </c>
      <c r="E3" s="41">
        <v>120991</v>
      </c>
      <c r="F3" s="42">
        <v>133090</v>
      </c>
      <c r="G3" s="43">
        <v>5291396500</v>
      </c>
      <c r="H3" s="44">
        <v>5714708220</v>
      </c>
      <c r="I3" s="45">
        <v>3000</v>
      </c>
      <c r="J3" s="46">
        <f>F3*I3</f>
        <v>399270000</v>
      </c>
      <c r="K3" s="48">
        <v>12</v>
      </c>
      <c r="L3" s="47">
        <f>J3*K3%</f>
        <v>47912400</v>
      </c>
    </row>
    <row r="4" spans="2:12" s="3" customFormat="1" ht="20.25" customHeight="1" x14ac:dyDescent="0.25">
      <c r="B4" s="20"/>
      <c r="C4" s="24"/>
      <c r="D4" s="25"/>
      <c r="E4" s="36"/>
      <c r="F4" s="37"/>
      <c r="G4" s="34"/>
      <c r="H4" s="35"/>
    </row>
    <row r="5" spans="2:12" s="3" customFormat="1" ht="72" customHeight="1" x14ac:dyDescent="0.25">
      <c r="B5" s="38">
        <v>2</v>
      </c>
      <c r="C5" s="39" t="s">
        <v>46</v>
      </c>
      <c r="D5" s="40">
        <f>38+72+2</f>
        <v>112</v>
      </c>
      <c r="E5" s="41">
        <v>181452</v>
      </c>
      <c r="F5" s="42">
        <v>199597</v>
      </c>
      <c r="G5" s="43">
        <v>7936616040</v>
      </c>
      <c r="H5" s="44">
        <v>8571545323</v>
      </c>
      <c r="I5" s="45">
        <v>3000</v>
      </c>
      <c r="J5" s="46">
        <f>F5*I5</f>
        <v>598791000</v>
      </c>
      <c r="K5" s="48">
        <v>12</v>
      </c>
      <c r="L5" s="46">
        <f>J5*12%</f>
        <v>71854920</v>
      </c>
    </row>
    <row r="6" spans="2:12" s="3" customFormat="1" ht="41.25" customHeight="1" x14ac:dyDescent="0.25">
      <c r="B6" s="20"/>
      <c r="C6" s="24"/>
      <c r="D6" s="25"/>
      <c r="E6" s="26"/>
      <c r="F6" s="27"/>
      <c r="G6" s="28"/>
      <c r="H6" s="29"/>
    </row>
    <row r="7" spans="2:12" s="3" customFormat="1" ht="63.75" customHeight="1" x14ac:dyDescent="0.25">
      <c r="B7" s="38">
        <v>3</v>
      </c>
      <c r="C7" s="39" t="s">
        <v>47</v>
      </c>
      <c r="D7" s="40">
        <f>63+38+2</f>
        <v>103</v>
      </c>
      <c r="E7" s="41">
        <v>132787</v>
      </c>
      <c r="F7" s="37">
        <v>146066</v>
      </c>
      <c r="G7" s="34">
        <v>5805079540</v>
      </c>
      <c r="H7" s="35">
        <v>6269485903</v>
      </c>
      <c r="I7" s="45">
        <v>3000</v>
      </c>
      <c r="J7" s="46">
        <f>F7*I7</f>
        <v>438198000</v>
      </c>
      <c r="K7" s="48">
        <v>12</v>
      </c>
      <c r="L7" s="46">
        <f>J7*K7%</f>
        <v>52583760</v>
      </c>
    </row>
    <row r="8" spans="2:12" s="3" customFormat="1" x14ac:dyDescent="0.25">
      <c r="F8" s="5"/>
      <c r="G8" s="4"/>
    </row>
    <row r="9" spans="2:12" s="3" customFormat="1" x14ac:dyDescent="0.25">
      <c r="G9" s="5"/>
    </row>
    <row r="10" spans="2:12" s="3" customFormat="1" x14ac:dyDescent="0.25">
      <c r="F10" s="19"/>
      <c r="G10" s="8"/>
    </row>
    <row r="11" spans="2:12" x14ac:dyDescent="0.25">
      <c r="C11" s="18"/>
    </row>
    <row r="12" spans="2:12" x14ac:dyDescent="0.25">
      <c r="C12" s="18"/>
      <c r="I12" s="7"/>
    </row>
    <row r="13" spans="2:12" x14ac:dyDescent="0.25">
      <c r="C13" s="18"/>
      <c r="I13" s="6"/>
    </row>
    <row r="14" spans="2:12" x14ac:dyDescent="0.25">
      <c r="C14" s="18"/>
    </row>
    <row r="15" spans="2:12" x14ac:dyDescent="0.25">
      <c r="B15" s="58"/>
      <c r="C15" s="58"/>
    </row>
    <row r="16" spans="2:12" x14ac:dyDescent="0.25">
      <c r="E16" s="9"/>
    </row>
    <row r="18" spans="4:4" x14ac:dyDescent="0.25">
      <c r="D18" s="18"/>
    </row>
    <row r="19" spans="4:4" x14ac:dyDescent="0.25">
      <c r="D19" s="9"/>
    </row>
  </sheetData>
  <mergeCells count="1">
    <mergeCell ref="B15:C15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J8:AJ162"/>
  <sheetViews>
    <sheetView topLeftCell="L34" zoomScaleNormal="100" workbookViewId="0">
      <selection activeCell="AE61" sqref="AE61"/>
    </sheetView>
  </sheetViews>
  <sheetFormatPr defaultRowHeight="15" x14ac:dyDescent="0.25"/>
  <sheetData>
    <row r="8" spans="28:32" ht="17.25" customHeight="1" x14ac:dyDescent="0.25"/>
    <row r="9" spans="28:32" ht="17.25" customHeight="1" x14ac:dyDescent="0.25"/>
    <row r="14" spans="28:32" ht="18" customHeight="1" x14ac:dyDescent="0.25"/>
    <row r="15" spans="28:32" ht="20.25" customHeight="1" thickBot="1" x14ac:dyDescent="0.3"/>
    <row r="16" spans="28:32" ht="17.25" thickBot="1" x14ac:dyDescent="0.3">
      <c r="AB16" s="16">
        <v>1</v>
      </c>
      <c r="AC16" s="16" t="s">
        <v>18</v>
      </c>
      <c r="AD16" s="16">
        <v>89.49</v>
      </c>
      <c r="AE16" s="2">
        <f t="shared" ref="AE16:AE23" si="0">AD16*10.764</f>
        <v>963.27035999999987</v>
      </c>
      <c r="AF16" s="10">
        <v>3</v>
      </c>
    </row>
    <row r="17" spans="28:32" ht="17.25" thickBot="1" x14ac:dyDescent="0.3">
      <c r="AB17" s="17">
        <v>2</v>
      </c>
      <c r="AC17" s="17" t="s">
        <v>18</v>
      </c>
      <c r="AD17" s="17">
        <v>85.38</v>
      </c>
      <c r="AE17" s="2">
        <f t="shared" si="0"/>
        <v>919.03031999999985</v>
      </c>
      <c r="AF17" s="11">
        <v>6</v>
      </c>
    </row>
    <row r="18" spans="28:32" ht="17.25" thickBot="1" x14ac:dyDescent="0.3">
      <c r="AB18" s="16">
        <v>3</v>
      </c>
      <c r="AC18" s="16" t="s">
        <v>48</v>
      </c>
      <c r="AD18" s="16">
        <v>36.78</v>
      </c>
      <c r="AE18" s="2">
        <f t="shared" si="0"/>
        <v>395.89992000000001</v>
      </c>
      <c r="AF18" s="10">
        <v>1</v>
      </c>
    </row>
    <row r="19" spans="28:32" ht="17.25" thickBot="1" x14ac:dyDescent="0.3">
      <c r="AB19" s="17">
        <v>4</v>
      </c>
      <c r="AC19" s="16" t="s">
        <v>18</v>
      </c>
      <c r="AD19" s="16">
        <v>96.65</v>
      </c>
      <c r="AE19" s="2">
        <f t="shared" si="0"/>
        <v>1040.3406</v>
      </c>
      <c r="AF19" s="10">
        <v>1</v>
      </c>
    </row>
    <row r="20" spans="28:32" ht="17.25" thickBot="1" x14ac:dyDescent="0.3">
      <c r="AB20" s="16">
        <v>5</v>
      </c>
      <c r="AC20" s="17" t="s">
        <v>18</v>
      </c>
      <c r="AD20" s="17">
        <v>85.76</v>
      </c>
      <c r="AE20" s="2">
        <f t="shared" si="0"/>
        <v>923.12063999999998</v>
      </c>
      <c r="AF20" s="11">
        <v>1</v>
      </c>
    </row>
    <row r="21" spans="28:32" ht="17.25" thickBot="1" x14ac:dyDescent="0.3">
      <c r="AB21" s="17">
        <v>6</v>
      </c>
      <c r="AC21" s="16" t="s">
        <v>14</v>
      </c>
      <c r="AD21" s="16">
        <v>65.47</v>
      </c>
      <c r="AE21" s="2">
        <f t="shared" si="0"/>
        <v>704.71907999999996</v>
      </c>
      <c r="AF21" s="10">
        <v>10</v>
      </c>
    </row>
    <row r="22" spans="28:32" ht="17.25" thickBot="1" x14ac:dyDescent="0.3">
      <c r="AB22" s="16">
        <v>7</v>
      </c>
      <c r="AC22" s="17" t="s">
        <v>13</v>
      </c>
      <c r="AD22" s="17">
        <v>45.91</v>
      </c>
      <c r="AE22" s="2">
        <f t="shared" si="0"/>
        <v>494.17523999999992</v>
      </c>
      <c r="AF22" s="11">
        <v>12</v>
      </c>
    </row>
    <row r="23" spans="28:32" ht="17.25" thickBot="1" x14ac:dyDescent="0.3">
      <c r="AB23" s="17">
        <v>8</v>
      </c>
      <c r="AC23" s="16" t="s">
        <v>18</v>
      </c>
      <c r="AD23" s="16">
        <v>89.48</v>
      </c>
      <c r="AE23" s="2">
        <f t="shared" si="0"/>
        <v>963.16272000000004</v>
      </c>
      <c r="AF23" s="10">
        <v>2</v>
      </c>
    </row>
    <row r="24" spans="28:32" x14ac:dyDescent="0.25">
      <c r="AF24" s="12">
        <f>SUM(AF16:AF23)</f>
        <v>36</v>
      </c>
    </row>
    <row r="56" spans="10:36" ht="15.75" thickBot="1" x14ac:dyDescent="0.3"/>
    <row r="57" spans="10:36" ht="17.25" thickBot="1" x14ac:dyDescent="0.3">
      <c r="AB57" s="16">
        <v>1</v>
      </c>
      <c r="AC57" s="16" t="s">
        <v>14</v>
      </c>
      <c r="AD57" s="16">
        <v>81.67</v>
      </c>
      <c r="AE57" s="2">
        <f t="shared" ref="AE57:AE65" si="1">AD57*10.764</f>
        <v>879.09587999999997</v>
      </c>
      <c r="AF57" s="16">
        <v>5</v>
      </c>
      <c r="AH57">
        <v>1</v>
      </c>
      <c r="AI57" t="s">
        <v>16</v>
      </c>
      <c r="AJ57">
        <v>797</v>
      </c>
    </row>
    <row r="58" spans="10:36" ht="17.25" thickBot="1" x14ac:dyDescent="0.3">
      <c r="AB58" s="17">
        <v>2</v>
      </c>
      <c r="AC58" s="17" t="s">
        <v>14</v>
      </c>
      <c r="AD58" s="63">
        <v>73.25</v>
      </c>
      <c r="AE58" s="64">
        <f t="shared" si="1"/>
        <v>788.46299999999997</v>
      </c>
      <c r="AF58" s="63">
        <v>1</v>
      </c>
      <c r="AH58">
        <v>2</v>
      </c>
      <c r="AI58" t="s">
        <v>16</v>
      </c>
      <c r="AJ58">
        <v>741</v>
      </c>
    </row>
    <row r="59" spans="10:36" ht="17.25" thickBot="1" x14ac:dyDescent="0.3">
      <c r="AB59" s="16">
        <v>3</v>
      </c>
      <c r="AC59" s="16" t="s">
        <v>18</v>
      </c>
      <c r="AD59" s="16">
        <v>84.44</v>
      </c>
      <c r="AE59" s="2">
        <f t="shared" si="1"/>
        <v>908.91215999999997</v>
      </c>
      <c r="AF59" s="16">
        <v>3</v>
      </c>
      <c r="AH59">
        <v>3</v>
      </c>
      <c r="AI59" t="s">
        <v>17</v>
      </c>
      <c r="AJ59">
        <v>964</v>
      </c>
    </row>
    <row r="60" spans="10:36" ht="17.25" thickBot="1" x14ac:dyDescent="0.3">
      <c r="AB60" s="17">
        <v>4</v>
      </c>
      <c r="AC60" s="17" t="s">
        <v>14</v>
      </c>
      <c r="AD60" s="17">
        <v>69.180000000000007</v>
      </c>
      <c r="AE60" s="2">
        <f t="shared" si="1"/>
        <v>744.65352000000007</v>
      </c>
      <c r="AF60" s="17">
        <v>3</v>
      </c>
      <c r="AH60">
        <v>4</v>
      </c>
      <c r="AI60" t="s">
        <v>16</v>
      </c>
      <c r="AJ60">
        <v>798</v>
      </c>
    </row>
    <row r="61" spans="10:36" ht="17.25" thickBot="1" x14ac:dyDescent="0.3">
      <c r="AB61" s="16">
        <v>5</v>
      </c>
      <c r="AC61" s="16" t="s">
        <v>14</v>
      </c>
      <c r="AD61" s="63">
        <v>74.03</v>
      </c>
      <c r="AE61" s="64">
        <f t="shared" si="1"/>
        <v>796.85892000000001</v>
      </c>
      <c r="AF61" s="63">
        <v>5</v>
      </c>
    </row>
    <row r="62" spans="10:36" ht="15" customHeight="1" thickBot="1" x14ac:dyDescent="0.35">
      <c r="J62" s="59"/>
      <c r="K62" s="59"/>
      <c r="AB62" s="17">
        <v>6</v>
      </c>
      <c r="AC62" s="17" t="s">
        <v>14</v>
      </c>
      <c r="AD62" s="17">
        <v>68.86</v>
      </c>
      <c r="AE62" s="2">
        <f t="shared" si="1"/>
        <v>741.20903999999996</v>
      </c>
      <c r="AF62" s="17">
        <v>8</v>
      </c>
    </row>
    <row r="63" spans="10:36" ht="17.25" thickBot="1" x14ac:dyDescent="0.3">
      <c r="AB63" s="16">
        <v>7</v>
      </c>
      <c r="AC63" s="16" t="s">
        <v>18</v>
      </c>
      <c r="AD63" s="16">
        <v>89.55</v>
      </c>
      <c r="AE63" s="2">
        <f t="shared" si="1"/>
        <v>963.91619999999989</v>
      </c>
      <c r="AF63" s="16">
        <v>12</v>
      </c>
    </row>
    <row r="64" spans="10:36" ht="17.25" thickBot="1" x14ac:dyDescent="0.3">
      <c r="AB64" s="17">
        <v>8</v>
      </c>
      <c r="AC64" s="17" t="s">
        <v>14</v>
      </c>
      <c r="AD64" s="17">
        <v>74.11</v>
      </c>
      <c r="AE64" s="2">
        <f t="shared" si="1"/>
        <v>797.72003999999993</v>
      </c>
      <c r="AF64" s="17">
        <v>6</v>
      </c>
    </row>
    <row r="65" spans="28:32" ht="17.25" thickBot="1" x14ac:dyDescent="0.3">
      <c r="AB65" s="16">
        <v>9</v>
      </c>
      <c r="AC65" s="16" t="s">
        <v>18</v>
      </c>
      <c r="AD65" s="16">
        <v>84.09</v>
      </c>
      <c r="AE65" s="2">
        <f t="shared" si="1"/>
        <v>905.14476000000002</v>
      </c>
      <c r="AF65" s="16">
        <v>3</v>
      </c>
    </row>
    <row r="66" spans="28:32" x14ac:dyDescent="0.25">
      <c r="AF66" s="1">
        <f>SUM(AF57:AF65)</f>
        <v>46</v>
      </c>
    </row>
    <row r="94" spans="10:32" ht="15.75" thickBot="1" x14ac:dyDescent="0.3"/>
    <row r="95" spans="10:32" ht="17.25" thickBot="1" x14ac:dyDescent="0.35">
      <c r="J95" s="59"/>
      <c r="K95" s="59"/>
      <c r="AB95" s="16">
        <v>1</v>
      </c>
      <c r="AC95" s="16" t="s">
        <v>18</v>
      </c>
      <c r="AD95" s="16">
        <v>74.03</v>
      </c>
      <c r="AE95" s="2">
        <f t="shared" ref="AE95:AE100" si="2">AD95*10.764</f>
        <v>796.85892000000001</v>
      </c>
      <c r="AF95" s="16">
        <v>5</v>
      </c>
    </row>
    <row r="96" spans="10:32" ht="17.25" thickBot="1" x14ac:dyDescent="0.3">
      <c r="AB96" s="17">
        <v>2</v>
      </c>
      <c r="AC96" s="17" t="s">
        <v>14</v>
      </c>
      <c r="AD96" s="17">
        <v>71.540000000000006</v>
      </c>
      <c r="AE96" s="2">
        <f t="shared" si="2"/>
        <v>770.05655999999999</v>
      </c>
      <c r="AF96" s="17">
        <v>9</v>
      </c>
    </row>
    <row r="97" spans="28:32" ht="17.25" thickBot="1" x14ac:dyDescent="0.3">
      <c r="AB97" s="16">
        <v>3</v>
      </c>
      <c r="AC97" s="16" t="s">
        <v>18</v>
      </c>
      <c r="AD97" s="16">
        <v>84.65</v>
      </c>
      <c r="AE97" s="2">
        <f t="shared" si="2"/>
        <v>911.17259999999999</v>
      </c>
      <c r="AF97" s="16">
        <v>8</v>
      </c>
    </row>
    <row r="98" spans="28:32" ht="17.25" thickBot="1" x14ac:dyDescent="0.3">
      <c r="AB98" s="17">
        <v>4</v>
      </c>
      <c r="AC98" s="17" t="s">
        <v>14</v>
      </c>
      <c r="AD98" s="17">
        <v>74.11</v>
      </c>
      <c r="AE98" s="2">
        <f t="shared" si="2"/>
        <v>797.72003999999993</v>
      </c>
      <c r="AF98" s="17">
        <v>7</v>
      </c>
    </row>
    <row r="99" spans="28:32" ht="17.25" thickBot="1" x14ac:dyDescent="0.3">
      <c r="AB99" s="16">
        <v>5</v>
      </c>
      <c r="AC99" s="16" t="s">
        <v>48</v>
      </c>
      <c r="AD99" s="16">
        <v>34.46</v>
      </c>
      <c r="AE99" s="2">
        <f t="shared" si="2"/>
        <v>370.92743999999999</v>
      </c>
      <c r="AF99" s="16">
        <v>1</v>
      </c>
    </row>
    <row r="100" spans="28:32" ht="17.25" thickBot="1" x14ac:dyDescent="0.3">
      <c r="AB100" s="17">
        <v>6</v>
      </c>
      <c r="AC100" s="17" t="s">
        <v>18</v>
      </c>
      <c r="AD100" s="17">
        <v>84.09</v>
      </c>
      <c r="AE100" s="2">
        <f t="shared" si="2"/>
        <v>905.14476000000002</v>
      </c>
      <c r="AF100" s="17">
        <v>6</v>
      </c>
    </row>
    <row r="101" spans="28:32" x14ac:dyDescent="0.25">
      <c r="AF101" s="1">
        <f>SUM(AF95:AF100)</f>
        <v>36</v>
      </c>
    </row>
    <row r="124" spans="28:32" ht="15.75" thickBot="1" x14ac:dyDescent="0.3"/>
    <row r="125" spans="28:32" ht="17.25" thickBot="1" x14ac:dyDescent="0.3">
      <c r="AB125" s="16">
        <v>1</v>
      </c>
      <c r="AC125" s="16" t="s">
        <v>14</v>
      </c>
      <c r="AD125" s="16">
        <v>74.11</v>
      </c>
      <c r="AE125" s="2">
        <f t="shared" ref="AE125:AE129" si="3">AD125*10.764</f>
        <v>797.72003999999993</v>
      </c>
      <c r="AF125" s="16">
        <v>12</v>
      </c>
    </row>
    <row r="126" spans="28:32" ht="17.25" thickBot="1" x14ac:dyDescent="0.3">
      <c r="AB126" s="17">
        <v>2</v>
      </c>
      <c r="AC126" s="17" t="s">
        <v>14</v>
      </c>
      <c r="AD126" s="17">
        <v>71.55</v>
      </c>
      <c r="AE126" s="2">
        <f t="shared" si="3"/>
        <v>770.16419999999994</v>
      </c>
      <c r="AF126" s="17">
        <v>8</v>
      </c>
    </row>
    <row r="127" spans="28:32" ht="17.25" thickBot="1" x14ac:dyDescent="0.3">
      <c r="AB127" s="16">
        <v>3</v>
      </c>
      <c r="AC127" s="16" t="s">
        <v>18</v>
      </c>
      <c r="AD127" s="16">
        <v>84.58</v>
      </c>
      <c r="AE127" s="2">
        <f t="shared" si="3"/>
        <v>910.41911999999991</v>
      </c>
      <c r="AF127" s="16">
        <v>9</v>
      </c>
    </row>
    <row r="128" spans="28:32" ht="17.25" thickBot="1" x14ac:dyDescent="0.3">
      <c r="AB128" s="17">
        <v>4</v>
      </c>
      <c r="AC128" s="17" t="s">
        <v>18</v>
      </c>
      <c r="AD128" s="17">
        <v>76.010000000000005</v>
      </c>
      <c r="AE128" s="2">
        <f t="shared" si="3"/>
        <v>818.17164000000002</v>
      </c>
      <c r="AF128" s="17">
        <v>1</v>
      </c>
    </row>
    <row r="129" spans="28:32" ht="17.25" thickBot="1" x14ac:dyDescent="0.3">
      <c r="AB129" s="16">
        <v>5</v>
      </c>
      <c r="AC129" s="16" t="s">
        <v>18</v>
      </c>
      <c r="AD129" s="16">
        <v>84.09</v>
      </c>
      <c r="AE129" s="2">
        <f t="shared" si="3"/>
        <v>905.14476000000002</v>
      </c>
      <c r="AF129" s="16">
        <v>5</v>
      </c>
    </row>
    <row r="130" spans="28:32" x14ac:dyDescent="0.25">
      <c r="AF130" s="1">
        <f>SUM(AF125:AF129)</f>
        <v>35</v>
      </c>
    </row>
    <row r="154" spans="28:32" ht="15.75" thickBot="1" x14ac:dyDescent="0.3"/>
    <row r="155" spans="28:32" ht="17.25" thickBot="1" x14ac:dyDescent="0.3">
      <c r="AB155" s="16">
        <v>1</v>
      </c>
      <c r="AC155" s="16" t="s">
        <v>18</v>
      </c>
      <c r="AD155" s="16">
        <v>74.14</v>
      </c>
      <c r="AE155" s="2">
        <f t="shared" ref="AE155:AE161" si="4">AD155*10.764</f>
        <v>798.04295999999999</v>
      </c>
      <c r="AF155" s="16">
        <v>12</v>
      </c>
    </row>
    <row r="156" spans="28:32" ht="17.25" thickBot="1" x14ac:dyDescent="0.3">
      <c r="AB156" s="17">
        <v>2</v>
      </c>
      <c r="AC156" s="17" t="s">
        <v>14</v>
      </c>
      <c r="AD156" s="17">
        <v>71.599999999999994</v>
      </c>
      <c r="AE156" s="2">
        <f t="shared" si="4"/>
        <v>770.7023999999999</v>
      </c>
      <c r="AF156" s="17">
        <v>9</v>
      </c>
    </row>
    <row r="157" spans="28:32" ht="17.25" thickBot="1" x14ac:dyDescent="0.3">
      <c r="AB157" s="16">
        <v>3</v>
      </c>
      <c r="AC157" s="16" t="s">
        <v>18</v>
      </c>
      <c r="AD157" s="16">
        <v>84.65</v>
      </c>
      <c r="AE157" s="2">
        <f t="shared" si="4"/>
        <v>911.17259999999999</v>
      </c>
      <c r="AF157" s="16">
        <v>9</v>
      </c>
    </row>
    <row r="158" spans="28:32" ht="17.25" thickBot="1" x14ac:dyDescent="0.3">
      <c r="AB158" s="17">
        <v>4</v>
      </c>
      <c r="AC158" s="17" t="s">
        <v>48</v>
      </c>
      <c r="AD158" s="17">
        <v>34.46</v>
      </c>
      <c r="AE158" s="2">
        <f t="shared" si="4"/>
        <v>370.92743999999999</v>
      </c>
      <c r="AF158" s="17">
        <v>1</v>
      </c>
    </row>
    <row r="159" spans="28:32" ht="17.25" thickBot="1" x14ac:dyDescent="0.3">
      <c r="AB159" s="16">
        <v>5</v>
      </c>
      <c r="AC159" s="16" t="s">
        <v>18</v>
      </c>
      <c r="AD159" s="16">
        <v>84.47</v>
      </c>
      <c r="AE159" s="2">
        <f t="shared" si="4"/>
        <v>909.23507999999993</v>
      </c>
      <c r="AF159" s="16">
        <v>1</v>
      </c>
    </row>
    <row r="160" spans="28:32" ht="17.25" thickBot="1" x14ac:dyDescent="0.3">
      <c r="AB160" s="17">
        <v>6</v>
      </c>
      <c r="AC160" s="17" t="s">
        <v>18</v>
      </c>
      <c r="AD160" s="17">
        <v>84.12</v>
      </c>
      <c r="AE160" s="2">
        <f t="shared" si="4"/>
        <v>905.46767999999997</v>
      </c>
      <c r="AF160" s="17">
        <v>7</v>
      </c>
    </row>
    <row r="161" spans="28:32" ht="17.25" thickBot="1" x14ac:dyDescent="0.3">
      <c r="AB161" s="16">
        <v>7</v>
      </c>
      <c r="AC161" s="16" t="s">
        <v>14</v>
      </c>
      <c r="AD161" s="16">
        <v>71.95</v>
      </c>
      <c r="AE161" s="2">
        <f t="shared" si="4"/>
        <v>774.46979999999996</v>
      </c>
      <c r="AF161" s="16">
        <v>1</v>
      </c>
    </row>
    <row r="162" spans="28:32" x14ac:dyDescent="0.25">
      <c r="AF162" s="1">
        <f>SUM(AF155:AF161)</f>
        <v>40</v>
      </c>
    </row>
  </sheetData>
  <mergeCells count="2">
    <mergeCell ref="J62:K62"/>
    <mergeCell ref="J95:K95"/>
  </mergeCells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240"/>
  <sheetViews>
    <sheetView topLeftCell="A70" zoomScaleNormal="100" workbookViewId="0">
      <selection activeCell="C75" sqref="C75"/>
    </sheetView>
  </sheetViews>
  <sheetFormatPr defaultRowHeight="15" x14ac:dyDescent="0.25"/>
  <cols>
    <col min="7" max="7" width="15" customWidth="1"/>
  </cols>
  <sheetData>
    <row r="1" spans="1:19" ht="17.25" thickBot="1" x14ac:dyDescent="0.3">
      <c r="A1" s="14" t="s">
        <v>21</v>
      </c>
      <c r="G1" s="14" t="s">
        <v>21</v>
      </c>
      <c r="O1" s="16">
        <v>1</v>
      </c>
      <c r="P1" s="16" t="s">
        <v>18</v>
      </c>
      <c r="Q1" s="16">
        <v>89.49</v>
      </c>
      <c r="R1" s="2">
        <f t="shared" ref="R1:R8" si="0">Q1*10.764</f>
        <v>963.27035999999987</v>
      </c>
      <c r="S1" s="10">
        <v>3</v>
      </c>
    </row>
    <row r="2" spans="1:19" ht="17.25" thickBot="1" x14ac:dyDescent="0.3">
      <c r="A2" s="1" t="s">
        <v>12</v>
      </c>
      <c r="G2" s="12" t="s">
        <v>51</v>
      </c>
      <c r="H2" s="12" t="s">
        <v>50</v>
      </c>
      <c r="I2" s="12"/>
      <c r="J2" s="12" t="s">
        <v>52</v>
      </c>
      <c r="O2" s="17">
        <v>2</v>
      </c>
      <c r="P2" s="17" t="s">
        <v>18</v>
      </c>
      <c r="Q2" s="17">
        <v>85.38</v>
      </c>
      <c r="R2" s="2">
        <f t="shared" si="0"/>
        <v>919.03031999999985</v>
      </c>
      <c r="S2" s="11">
        <v>6</v>
      </c>
    </row>
    <row r="3" spans="1:19" ht="17.25" thickBot="1" x14ac:dyDescent="0.3">
      <c r="A3" t="s">
        <v>44</v>
      </c>
      <c r="B3">
        <v>1</v>
      </c>
      <c r="C3" t="s">
        <v>15</v>
      </c>
      <c r="D3">
        <v>45.91</v>
      </c>
      <c r="E3" s="2">
        <f>D3*10.764</f>
        <v>494.17523999999992</v>
      </c>
      <c r="G3" t="s">
        <v>49</v>
      </c>
      <c r="H3">
        <v>1</v>
      </c>
      <c r="I3" t="s">
        <v>15</v>
      </c>
      <c r="J3">
        <v>45.91</v>
      </c>
      <c r="K3" s="2">
        <f>J3*10.764</f>
        <v>494.17523999999992</v>
      </c>
      <c r="O3" s="16">
        <v>3</v>
      </c>
      <c r="P3" s="16" t="s">
        <v>48</v>
      </c>
      <c r="Q3" s="16">
        <v>36.78</v>
      </c>
      <c r="R3" s="2">
        <f t="shared" si="0"/>
        <v>395.89992000000001</v>
      </c>
      <c r="S3" s="10">
        <v>1</v>
      </c>
    </row>
    <row r="4" spans="1:19" ht="17.25" thickBot="1" x14ac:dyDescent="0.3">
      <c r="A4" s="1" t="s">
        <v>66</v>
      </c>
      <c r="G4" t="s">
        <v>53</v>
      </c>
      <c r="H4">
        <v>2</v>
      </c>
      <c r="I4" t="s">
        <v>16</v>
      </c>
      <c r="J4">
        <v>65.47</v>
      </c>
      <c r="K4" s="2">
        <f t="shared" ref="K4:K9" si="1">J4*10.764</f>
        <v>704.71907999999996</v>
      </c>
      <c r="O4" s="17">
        <v>4</v>
      </c>
      <c r="P4" s="16" t="s">
        <v>18</v>
      </c>
      <c r="Q4" s="16">
        <v>96.65</v>
      </c>
      <c r="R4" s="2">
        <f t="shared" si="0"/>
        <v>1040.3406</v>
      </c>
      <c r="S4" s="10">
        <v>1</v>
      </c>
    </row>
    <row r="5" spans="1:19" ht="17.25" thickBot="1" x14ac:dyDescent="0.3">
      <c r="A5" t="s">
        <v>67</v>
      </c>
      <c r="B5">
        <v>1</v>
      </c>
      <c r="C5" t="s">
        <v>15</v>
      </c>
      <c r="D5">
        <v>45.91</v>
      </c>
      <c r="E5" s="2">
        <f t="shared" ref="E5:E6" si="2">D5*10.764</f>
        <v>494.17523999999992</v>
      </c>
      <c r="G5" t="s">
        <v>54</v>
      </c>
      <c r="H5">
        <v>3</v>
      </c>
      <c r="I5" t="s">
        <v>17</v>
      </c>
      <c r="J5">
        <v>90.93</v>
      </c>
      <c r="K5" s="2">
        <f t="shared" si="1"/>
        <v>978.77052000000003</v>
      </c>
      <c r="O5" s="16">
        <v>5</v>
      </c>
      <c r="P5" s="17" t="s">
        <v>18</v>
      </c>
      <c r="Q5" s="17">
        <v>85.76</v>
      </c>
      <c r="R5" s="2">
        <f t="shared" si="0"/>
        <v>923.12063999999998</v>
      </c>
      <c r="S5" s="11">
        <v>1</v>
      </c>
    </row>
    <row r="6" spans="1:19" ht="17.25" thickBot="1" x14ac:dyDescent="0.3">
      <c r="B6">
        <v>2</v>
      </c>
      <c r="C6" t="s">
        <v>16</v>
      </c>
      <c r="D6">
        <v>65.47</v>
      </c>
      <c r="E6" s="2">
        <f t="shared" si="2"/>
        <v>704.71907999999996</v>
      </c>
      <c r="G6" t="s">
        <v>57</v>
      </c>
      <c r="H6">
        <v>3</v>
      </c>
      <c r="I6" t="s">
        <v>59</v>
      </c>
      <c r="J6">
        <v>38.11</v>
      </c>
      <c r="K6" s="2">
        <f t="shared" si="1"/>
        <v>410.21603999999996</v>
      </c>
      <c r="O6" s="17">
        <v>6</v>
      </c>
      <c r="P6" s="16" t="s">
        <v>14</v>
      </c>
      <c r="Q6" s="16">
        <v>65.47</v>
      </c>
      <c r="R6" s="2">
        <f t="shared" si="0"/>
        <v>704.71907999999996</v>
      </c>
      <c r="S6" s="10">
        <v>10</v>
      </c>
    </row>
    <row r="7" spans="1:19" ht="17.25" thickBot="1" x14ac:dyDescent="0.3">
      <c r="A7" s="1" t="s">
        <v>68</v>
      </c>
      <c r="G7" s="49" t="s">
        <v>56</v>
      </c>
      <c r="H7">
        <v>4</v>
      </c>
      <c r="I7" t="s">
        <v>17</v>
      </c>
      <c r="J7">
        <v>85.38</v>
      </c>
      <c r="K7" s="2">
        <f t="shared" si="1"/>
        <v>919.03031999999985</v>
      </c>
      <c r="O7" s="16">
        <v>7</v>
      </c>
      <c r="P7" s="17" t="s">
        <v>13</v>
      </c>
      <c r="Q7" s="17">
        <v>45.91</v>
      </c>
      <c r="R7" s="2">
        <f t="shared" si="0"/>
        <v>494.17523999999992</v>
      </c>
      <c r="S7" s="11">
        <v>12</v>
      </c>
    </row>
    <row r="8" spans="1:19" ht="17.25" thickBot="1" x14ac:dyDescent="0.3">
      <c r="A8" s="15" t="s">
        <v>67</v>
      </c>
      <c r="B8" s="15">
        <v>1</v>
      </c>
      <c r="C8" s="15" t="s">
        <v>15</v>
      </c>
      <c r="D8">
        <v>45.91</v>
      </c>
      <c r="E8" s="2">
        <f t="shared" ref="E8:E9" si="3">D8*10.764</f>
        <v>494.17523999999992</v>
      </c>
      <c r="G8" t="s">
        <v>55</v>
      </c>
      <c r="H8">
        <v>3</v>
      </c>
      <c r="I8" t="s">
        <v>17</v>
      </c>
      <c r="J8">
        <v>96.65</v>
      </c>
      <c r="K8" s="2">
        <f t="shared" si="1"/>
        <v>1040.3406</v>
      </c>
      <c r="O8" s="17">
        <v>8</v>
      </c>
      <c r="P8" s="16" t="s">
        <v>18</v>
      </c>
      <c r="Q8" s="16">
        <v>89.48</v>
      </c>
      <c r="R8" s="2">
        <f t="shared" si="0"/>
        <v>963.16272000000004</v>
      </c>
      <c r="S8" s="10">
        <v>2</v>
      </c>
    </row>
    <row r="9" spans="1:19" x14ac:dyDescent="0.25">
      <c r="A9" s="15"/>
      <c r="B9" s="15">
        <v>2</v>
      </c>
      <c r="C9" s="15" t="s">
        <v>16</v>
      </c>
      <c r="D9">
        <v>65.47</v>
      </c>
      <c r="E9" s="2">
        <f t="shared" si="3"/>
        <v>704.71907999999996</v>
      </c>
      <c r="G9" t="s">
        <v>55</v>
      </c>
      <c r="H9">
        <v>4</v>
      </c>
      <c r="I9" t="s">
        <v>17</v>
      </c>
      <c r="J9">
        <v>85.76</v>
      </c>
      <c r="K9" s="2">
        <f t="shared" si="1"/>
        <v>923.12063999999998</v>
      </c>
    </row>
    <row r="10" spans="1:19" x14ac:dyDescent="0.25">
      <c r="A10" s="1" t="s">
        <v>69</v>
      </c>
      <c r="B10" t="s">
        <v>70</v>
      </c>
    </row>
    <row r="11" spans="1:19" x14ac:dyDescent="0.25">
      <c r="G11" s="14" t="s">
        <v>22</v>
      </c>
    </row>
    <row r="12" spans="1:19" x14ac:dyDescent="0.25">
      <c r="A12" s="1" t="s">
        <v>73</v>
      </c>
      <c r="G12" s="12" t="s">
        <v>51</v>
      </c>
      <c r="H12" s="12" t="s">
        <v>50</v>
      </c>
      <c r="I12" s="12"/>
      <c r="J12" s="12" t="s">
        <v>52</v>
      </c>
    </row>
    <row r="13" spans="1:19" x14ac:dyDescent="0.25">
      <c r="A13" s="1" t="s">
        <v>71</v>
      </c>
      <c r="B13">
        <v>1</v>
      </c>
      <c r="C13" t="s">
        <v>15</v>
      </c>
      <c r="D13">
        <v>45.91</v>
      </c>
      <c r="E13" s="2">
        <f t="shared" ref="E13:E16" si="4">D13*10.764</f>
        <v>494.17523999999992</v>
      </c>
      <c r="G13" t="s">
        <v>60</v>
      </c>
      <c r="H13">
        <v>1</v>
      </c>
      <c r="I13" s="30" t="s">
        <v>75</v>
      </c>
      <c r="J13">
        <v>75.23</v>
      </c>
      <c r="K13" s="2">
        <f>J13*10.764</f>
        <v>809.77571999999998</v>
      </c>
    </row>
    <row r="14" spans="1:19" x14ac:dyDescent="0.25">
      <c r="B14">
        <v>2</v>
      </c>
      <c r="C14" t="s">
        <v>16</v>
      </c>
      <c r="D14">
        <v>65.47</v>
      </c>
      <c r="E14" s="2">
        <f t="shared" si="4"/>
        <v>704.71907999999996</v>
      </c>
      <c r="G14" t="s">
        <v>61</v>
      </c>
      <c r="H14">
        <v>1</v>
      </c>
      <c r="I14" s="30" t="s">
        <v>17</v>
      </c>
      <c r="J14">
        <v>84.09</v>
      </c>
      <c r="K14" s="2">
        <f t="shared" ref="K14:K21" si="5">J14*10.764</f>
        <v>905.14476000000002</v>
      </c>
    </row>
    <row r="15" spans="1:19" x14ac:dyDescent="0.25">
      <c r="B15">
        <v>3</v>
      </c>
      <c r="C15" t="s">
        <v>17</v>
      </c>
      <c r="D15">
        <v>90.93</v>
      </c>
      <c r="E15" s="2">
        <f t="shared" si="4"/>
        <v>978.77052000000003</v>
      </c>
      <c r="G15" t="s">
        <v>57</v>
      </c>
      <c r="H15">
        <v>2</v>
      </c>
      <c r="I15" s="30" t="s">
        <v>16</v>
      </c>
      <c r="J15">
        <v>73.25</v>
      </c>
      <c r="K15" s="2">
        <f t="shared" si="5"/>
        <v>788.46299999999997</v>
      </c>
    </row>
    <row r="16" spans="1:19" x14ac:dyDescent="0.25">
      <c r="B16">
        <v>4</v>
      </c>
      <c r="C16" t="s">
        <v>17</v>
      </c>
      <c r="D16">
        <v>85.38</v>
      </c>
      <c r="E16" s="2">
        <f t="shared" si="4"/>
        <v>919.03031999999985</v>
      </c>
      <c r="G16" t="s">
        <v>62</v>
      </c>
      <c r="H16">
        <v>2</v>
      </c>
      <c r="I16" s="30" t="s">
        <v>16</v>
      </c>
      <c r="J16">
        <v>68.83</v>
      </c>
      <c r="K16" s="2">
        <f t="shared" si="5"/>
        <v>740.88611999999989</v>
      </c>
    </row>
    <row r="17" spans="1:11" x14ac:dyDescent="0.25">
      <c r="G17" s="49" t="s">
        <v>63</v>
      </c>
      <c r="H17">
        <v>3</v>
      </c>
      <c r="I17" s="30" t="s">
        <v>17</v>
      </c>
      <c r="J17">
        <v>90.87</v>
      </c>
      <c r="K17" s="2">
        <f t="shared" si="5"/>
        <v>978.12468000000001</v>
      </c>
    </row>
    <row r="18" spans="1:11" x14ac:dyDescent="0.25">
      <c r="A18" s="1" t="s">
        <v>72</v>
      </c>
      <c r="G18" t="s">
        <v>64</v>
      </c>
      <c r="H18">
        <v>4</v>
      </c>
      <c r="I18" s="30" t="s">
        <v>75</v>
      </c>
      <c r="J18">
        <v>75.52</v>
      </c>
      <c r="K18" s="2">
        <f t="shared" si="5"/>
        <v>812.89727999999991</v>
      </c>
    </row>
    <row r="19" spans="1:11" x14ac:dyDescent="0.25">
      <c r="A19" s="1" t="s">
        <v>71</v>
      </c>
      <c r="B19">
        <v>1</v>
      </c>
      <c r="C19" t="s">
        <v>15</v>
      </c>
      <c r="D19">
        <v>45.91</v>
      </c>
      <c r="E19" s="2">
        <f t="shared" ref="E19:E22" si="6">D19*10.764</f>
        <v>494.17523999999992</v>
      </c>
      <c r="G19" t="s">
        <v>58</v>
      </c>
      <c r="H19">
        <v>1</v>
      </c>
      <c r="I19" s="30"/>
      <c r="J19">
        <v>84.44</v>
      </c>
      <c r="K19" s="2">
        <f t="shared" si="5"/>
        <v>908.91215999999997</v>
      </c>
    </row>
    <row r="20" spans="1:11" x14ac:dyDescent="0.25">
      <c r="B20">
        <v>2</v>
      </c>
      <c r="C20" t="s">
        <v>16</v>
      </c>
      <c r="D20">
        <v>65.47</v>
      </c>
      <c r="E20" s="2">
        <f t="shared" si="6"/>
        <v>704.71907999999996</v>
      </c>
      <c r="G20" t="s">
        <v>58</v>
      </c>
      <c r="H20">
        <v>2</v>
      </c>
      <c r="I20" s="30"/>
      <c r="J20">
        <v>69.180000000000007</v>
      </c>
      <c r="K20" s="2">
        <f t="shared" si="5"/>
        <v>744.65352000000007</v>
      </c>
    </row>
    <row r="21" spans="1:11" x14ac:dyDescent="0.25">
      <c r="B21" s="30">
        <v>3</v>
      </c>
      <c r="C21" s="30" t="s">
        <v>59</v>
      </c>
      <c r="D21">
        <v>38.11</v>
      </c>
      <c r="E21" s="2">
        <f t="shared" si="6"/>
        <v>410.21603999999996</v>
      </c>
      <c r="G21" t="s">
        <v>65</v>
      </c>
      <c r="H21">
        <v>4</v>
      </c>
      <c r="J21">
        <v>81.67</v>
      </c>
      <c r="K21" s="2">
        <f t="shared" si="5"/>
        <v>879.09587999999997</v>
      </c>
    </row>
    <row r="22" spans="1:11" x14ac:dyDescent="0.25">
      <c r="B22">
        <v>4</v>
      </c>
      <c r="C22" t="s">
        <v>17</v>
      </c>
      <c r="D22">
        <v>85.38</v>
      </c>
      <c r="E22" s="2">
        <f t="shared" si="6"/>
        <v>919.03031999999985</v>
      </c>
    </row>
    <row r="24" spans="1:11" x14ac:dyDescent="0.25">
      <c r="A24" s="1" t="s">
        <v>74</v>
      </c>
    </row>
    <row r="25" spans="1:11" x14ac:dyDescent="0.25">
      <c r="A25" s="31" t="s">
        <v>71</v>
      </c>
      <c r="B25" s="15">
        <v>1</v>
      </c>
      <c r="C25" s="15" t="s">
        <v>15</v>
      </c>
      <c r="D25">
        <v>45.91</v>
      </c>
      <c r="E25" s="2">
        <f t="shared" ref="E25:E28" si="7">D25*10.764</f>
        <v>494.17523999999992</v>
      </c>
    </row>
    <row r="26" spans="1:11" x14ac:dyDescent="0.25">
      <c r="A26" s="15"/>
      <c r="B26" s="15">
        <v>2</v>
      </c>
      <c r="C26" s="15" t="s">
        <v>16</v>
      </c>
      <c r="D26">
        <v>65.47</v>
      </c>
      <c r="E26" s="2">
        <f t="shared" si="7"/>
        <v>704.71907999999996</v>
      </c>
    </row>
    <row r="27" spans="1:11" x14ac:dyDescent="0.25">
      <c r="A27" s="15"/>
      <c r="B27" s="15">
        <v>3</v>
      </c>
      <c r="C27" s="15" t="s">
        <v>17</v>
      </c>
      <c r="D27">
        <v>96.65</v>
      </c>
      <c r="E27" s="2">
        <f t="shared" si="7"/>
        <v>1040.3406</v>
      </c>
    </row>
    <row r="28" spans="1:11" x14ac:dyDescent="0.25">
      <c r="A28" s="15"/>
      <c r="B28" s="15">
        <v>4</v>
      </c>
      <c r="C28" s="15" t="s">
        <v>17</v>
      </c>
      <c r="D28">
        <v>85.76</v>
      </c>
      <c r="E28" s="2">
        <f t="shared" si="7"/>
        <v>923.12063999999998</v>
      </c>
    </row>
    <row r="31" spans="1:11" x14ac:dyDescent="0.25">
      <c r="A31" s="14" t="s">
        <v>22</v>
      </c>
    </row>
    <row r="32" spans="1:11" x14ac:dyDescent="0.25">
      <c r="A32" s="1" t="s">
        <v>12</v>
      </c>
    </row>
    <row r="33" spans="1:8" x14ac:dyDescent="0.25">
      <c r="A33" t="s">
        <v>77</v>
      </c>
      <c r="B33">
        <v>1</v>
      </c>
      <c r="C33" t="s">
        <v>78</v>
      </c>
      <c r="D33">
        <v>75.23</v>
      </c>
      <c r="E33" s="2">
        <f t="shared" ref="E33:E36" si="8">D33*10.764</f>
        <v>809.77571999999998</v>
      </c>
    </row>
    <row r="34" spans="1:8" x14ac:dyDescent="0.25">
      <c r="B34">
        <v>2</v>
      </c>
      <c r="C34">
        <v>0</v>
      </c>
      <c r="E34" s="2">
        <f t="shared" si="8"/>
        <v>0</v>
      </c>
    </row>
    <row r="35" spans="1:8" x14ac:dyDescent="0.25">
      <c r="B35">
        <v>3</v>
      </c>
      <c r="C35" t="s">
        <v>17</v>
      </c>
      <c r="D35">
        <v>90.87</v>
      </c>
      <c r="E35" s="2">
        <f t="shared" si="8"/>
        <v>978.12468000000001</v>
      </c>
    </row>
    <row r="36" spans="1:8" x14ac:dyDescent="0.25">
      <c r="B36">
        <v>4</v>
      </c>
      <c r="C36" t="s">
        <v>78</v>
      </c>
      <c r="D36">
        <v>75.52</v>
      </c>
      <c r="E36" s="2">
        <f t="shared" si="8"/>
        <v>812.89727999999991</v>
      </c>
    </row>
    <row r="38" spans="1:8" x14ac:dyDescent="0.25">
      <c r="A38" s="1" t="s">
        <v>66</v>
      </c>
    </row>
    <row r="39" spans="1:8" x14ac:dyDescent="0.25">
      <c r="A39" t="s">
        <v>76</v>
      </c>
      <c r="B39">
        <v>1</v>
      </c>
      <c r="C39" t="s">
        <v>78</v>
      </c>
      <c r="D39">
        <v>75.23</v>
      </c>
      <c r="E39" s="2">
        <f t="shared" ref="E39:E42" si="9">D39*10.764</f>
        <v>809.77571999999998</v>
      </c>
      <c r="G39">
        <v>69.97</v>
      </c>
      <c r="H39">
        <f>G39*10.764</f>
        <v>753.15707999999995</v>
      </c>
    </row>
    <row r="40" spans="1:8" x14ac:dyDescent="0.25">
      <c r="B40">
        <v>2</v>
      </c>
      <c r="C40" t="s">
        <v>16</v>
      </c>
      <c r="D40">
        <v>68.83</v>
      </c>
      <c r="E40" s="2">
        <f t="shared" si="9"/>
        <v>740.88611999999989</v>
      </c>
      <c r="G40">
        <f>1.47+0.52+2.97+0.3</f>
        <v>5.26</v>
      </c>
    </row>
    <row r="41" spans="1:8" x14ac:dyDescent="0.25">
      <c r="B41">
        <v>3</v>
      </c>
      <c r="C41" t="s">
        <v>17</v>
      </c>
      <c r="D41">
        <v>90.87</v>
      </c>
      <c r="E41" s="2">
        <f t="shared" si="9"/>
        <v>978.12468000000001</v>
      </c>
      <c r="G41">
        <f>G39+G40</f>
        <v>75.23</v>
      </c>
      <c r="H41">
        <f>G41*10.764</f>
        <v>809.77571999999998</v>
      </c>
    </row>
    <row r="42" spans="1:8" x14ac:dyDescent="0.25">
      <c r="B42">
        <v>4</v>
      </c>
      <c r="C42" t="s">
        <v>78</v>
      </c>
      <c r="D42">
        <v>75.52</v>
      </c>
      <c r="E42" s="2">
        <f t="shared" si="9"/>
        <v>812.89727999999991</v>
      </c>
    </row>
    <row r="44" spans="1:8" x14ac:dyDescent="0.25">
      <c r="A44" s="1" t="s">
        <v>68</v>
      </c>
    </row>
    <row r="45" spans="1:8" x14ac:dyDescent="0.25">
      <c r="A45" t="s">
        <v>76</v>
      </c>
      <c r="B45">
        <v>1</v>
      </c>
      <c r="C45" t="s">
        <v>78</v>
      </c>
      <c r="D45">
        <v>75.23</v>
      </c>
      <c r="E45" s="2">
        <f t="shared" ref="E45:E48" si="10">D45*10.764</f>
        <v>809.77571999999998</v>
      </c>
    </row>
    <row r="46" spans="1:8" x14ac:dyDescent="0.25">
      <c r="B46">
        <v>2</v>
      </c>
      <c r="C46" t="s">
        <v>16</v>
      </c>
      <c r="D46">
        <v>68.83</v>
      </c>
      <c r="E46" s="2">
        <f t="shared" si="10"/>
        <v>740.88611999999989</v>
      </c>
    </row>
    <row r="47" spans="1:8" x14ac:dyDescent="0.25">
      <c r="B47">
        <v>3</v>
      </c>
      <c r="C47" t="s">
        <v>17</v>
      </c>
      <c r="D47">
        <v>90.87</v>
      </c>
      <c r="E47" s="2">
        <f t="shared" si="10"/>
        <v>978.12468000000001</v>
      </c>
    </row>
    <row r="48" spans="1:8" x14ac:dyDescent="0.25">
      <c r="B48">
        <v>4</v>
      </c>
      <c r="C48" t="s">
        <v>78</v>
      </c>
      <c r="D48">
        <v>75.52</v>
      </c>
      <c r="E48" s="2">
        <f t="shared" si="10"/>
        <v>812.89727999999991</v>
      </c>
    </row>
    <row r="50" spans="1:18" x14ac:dyDescent="0.25">
      <c r="A50" s="1" t="s">
        <v>69</v>
      </c>
    </row>
    <row r="51" spans="1:18" x14ac:dyDescent="0.25">
      <c r="A51" t="s">
        <v>76</v>
      </c>
      <c r="B51">
        <v>1</v>
      </c>
      <c r="C51" t="s">
        <v>78</v>
      </c>
      <c r="D51">
        <v>75.23</v>
      </c>
      <c r="E51" s="2">
        <f t="shared" ref="E51:E54" si="11">D51*10.764</f>
        <v>809.77571999999998</v>
      </c>
    </row>
    <row r="52" spans="1:18" x14ac:dyDescent="0.25">
      <c r="B52">
        <v>2</v>
      </c>
      <c r="C52" t="s">
        <v>16</v>
      </c>
      <c r="D52">
        <v>68.83</v>
      </c>
      <c r="E52" s="2">
        <f t="shared" si="11"/>
        <v>740.88611999999989</v>
      </c>
    </row>
    <row r="53" spans="1:18" x14ac:dyDescent="0.25">
      <c r="B53">
        <v>3</v>
      </c>
      <c r="C53" t="s">
        <v>17</v>
      </c>
      <c r="D53">
        <v>90.87</v>
      </c>
      <c r="E53" s="2">
        <f t="shared" si="11"/>
        <v>978.12468000000001</v>
      </c>
    </row>
    <row r="54" spans="1:18" x14ac:dyDescent="0.25">
      <c r="B54">
        <v>4</v>
      </c>
      <c r="C54" t="s">
        <v>78</v>
      </c>
      <c r="D54">
        <v>75.52</v>
      </c>
      <c r="E54" s="2">
        <f t="shared" si="11"/>
        <v>812.89727999999991</v>
      </c>
    </row>
    <row r="56" spans="1:18" x14ac:dyDescent="0.25">
      <c r="A56" s="1" t="s">
        <v>79</v>
      </c>
    </row>
    <row r="57" spans="1:18" x14ac:dyDescent="0.25">
      <c r="A57" t="s">
        <v>76</v>
      </c>
      <c r="B57">
        <v>1</v>
      </c>
      <c r="C57" t="s">
        <v>78</v>
      </c>
      <c r="D57">
        <v>75.23</v>
      </c>
      <c r="E57" s="2">
        <f t="shared" ref="E57:E60" si="12">D57*10.764</f>
        <v>809.77571999999998</v>
      </c>
      <c r="G57" s="14" t="s">
        <v>22</v>
      </c>
    </row>
    <row r="58" spans="1:18" ht="15.75" thickBot="1" x14ac:dyDescent="0.3">
      <c r="B58">
        <v>2</v>
      </c>
      <c r="C58" t="s">
        <v>16</v>
      </c>
      <c r="D58">
        <v>68.83</v>
      </c>
      <c r="E58" s="2">
        <f t="shared" si="12"/>
        <v>740.88611999999989</v>
      </c>
      <c r="G58" s="12" t="s">
        <v>51</v>
      </c>
      <c r="H58" s="12" t="s">
        <v>50</v>
      </c>
      <c r="I58" s="12"/>
      <c r="J58" s="12" t="s">
        <v>52</v>
      </c>
    </row>
    <row r="59" spans="1:18" ht="17.25" thickBot="1" x14ac:dyDescent="0.3">
      <c r="B59">
        <v>3</v>
      </c>
      <c r="C59" t="s">
        <v>17</v>
      </c>
      <c r="D59">
        <v>90.87</v>
      </c>
      <c r="E59" s="2">
        <f t="shared" si="12"/>
        <v>978.12468000000001</v>
      </c>
      <c r="G59" t="s">
        <v>60</v>
      </c>
      <c r="H59">
        <v>1</v>
      </c>
      <c r="I59" s="30" t="s">
        <v>75</v>
      </c>
      <c r="J59">
        <v>75.23</v>
      </c>
      <c r="K59" s="2">
        <f>J59*10.764</f>
        <v>809.77571999999998</v>
      </c>
      <c r="N59" s="16">
        <v>1</v>
      </c>
      <c r="O59" s="16" t="s">
        <v>14</v>
      </c>
      <c r="P59" s="16">
        <v>81.67</v>
      </c>
      <c r="Q59" s="2">
        <f t="shared" ref="Q59:Q67" si="13">P59*10.764</f>
        <v>879.09587999999997</v>
      </c>
      <c r="R59" s="16">
        <v>5</v>
      </c>
    </row>
    <row r="60" spans="1:18" ht="17.25" thickBot="1" x14ac:dyDescent="0.3">
      <c r="B60">
        <v>4</v>
      </c>
      <c r="C60" t="s">
        <v>78</v>
      </c>
      <c r="D60">
        <v>75.52</v>
      </c>
      <c r="E60" s="2">
        <f t="shared" si="12"/>
        <v>812.89727999999991</v>
      </c>
      <c r="G60" t="s">
        <v>61</v>
      </c>
      <c r="H60">
        <v>1</v>
      </c>
      <c r="I60" s="30" t="s">
        <v>17</v>
      </c>
      <c r="J60">
        <v>84.09</v>
      </c>
      <c r="K60" s="2">
        <f t="shared" ref="K60:K67" si="14">J60*10.764</f>
        <v>905.14476000000002</v>
      </c>
      <c r="N60" s="17">
        <v>2</v>
      </c>
      <c r="O60" s="17" t="s">
        <v>14</v>
      </c>
      <c r="P60" s="17">
        <v>73.25</v>
      </c>
      <c r="Q60" s="2">
        <f t="shared" si="13"/>
        <v>788.46299999999997</v>
      </c>
      <c r="R60" s="17">
        <v>1</v>
      </c>
    </row>
    <row r="61" spans="1:18" ht="17.25" thickBot="1" x14ac:dyDescent="0.3">
      <c r="G61" t="s">
        <v>57</v>
      </c>
      <c r="H61">
        <v>2</v>
      </c>
      <c r="I61" s="30" t="s">
        <v>16</v>
      </c>
      <c r="J61">
        <v>73.25</v>
      </c>
      <c r="K61" s="2">
        <f t="shared" si="14"/>
        <v>788.46299999999997</v>
      </c>
      <c r="N61" s="16">
        <v>3</v>
      </c>
      <c r="O61" s="16" t="s">
        <v>18</v>
      </c>
      <c r="P61" s="16">
        <v>84.44</v>
      </c>
      <c r="Q61" s="2">
        <f t="shared" si="13"/>
        <v>908.91215999999997</v>
      </c>
      <c r="R61" s="16">
        <v>3</v>
      </c>
    </row>
    <row r="62" spans="1:18" ht="17.25" thickBot="1" x14ac:dyDescent="0.3">
      <c r="A62" s="1" t="s">
        <v>80</v>
      </c>
      <c r="G62" t="s">
        <v>62</v>
      </c>
      <c r="H62">
        <v>2</v>
      </c>
      <c r="I62" s="30" t="s">
        <v>16</v>
      </c>
      <c r="J62">
        <v>68.83</v>
      </c>
      <c r="K62" s="2">
        <f t="shared" si="14"/>
        <v>740.88611999999989</v>
      </c>
      <c r="N62" s="17">
        <v>4</v>
      </c>
      <c r="O62" s="17" t="s">
        <v>14</v>
      </c>
      <c r="P62" s="17">
        <v>69.180000000000007</v>
      </c>
      <c r="Q62" s="2">
        <f t="shared" si="13"/>
        <v>744.65352000000007</v>
      </c>
      <c r="R62" s="17">
        <v>3</v>
      </c>
    </row>
    <row r="63" spans="1:18" ht="17.25" thickBot="1" x14ac:dyDescent="0.3">
      <c r="A63" t="s">
        <v>76</v>
      </c>
      <c r="B63">
        <v>1</v>
      </c>
      <c r="C63" t="s">
        <v>17</v>
      </c>
      <c r="D63">
        <v>84.09</v>
      </c>
      <c r="E63" s="2">
        <f t="shared" ref="E63:E66" si="15">D63*10.764</f>
        <v>905.14476000000002</v>
      </c>
      <c r="G63" s="49" t="s">
        <v>63</v>
      </c>
      <c r="H63">
        <v>3</v>
      </c>
      <c r="I63" s="30" t="s">
        <v>17</v>
      </c>
      <c r="J63">
        <v>90.87</v>
      </c>
      <c r="K63" s="2">
        <f t="shared" si="14"/>
        <v>978.12468000000001</v>
      </c>
      <c r="N63" s="16">
        <v>5</v>
      </c>
      <c r="O63" s="16" t="s">
        <v>14</v>
      </c>
      <c r="P63" s="16">
        <v>74.03</v>
      </c>
      <c r="Q63" s="2">
        <f t="shared" si="13"/>
        <v>796.85892000000001</v>
      </c>
      <c r="R63" s="16">
        <v>5</v>
      </c>
    </row>
    <row r="64" spans="1:18" ht="17.25" thickBot="1" x14ac:dyDescent="0.3">
      <c r="B64">
        <v>2</v>
      </c>
      <c r="C64" t="s">
        <v>16</v>
      </c>
      <c r="D64">
        <v>68.83</v>
      </c>
      <c r="E64" s="2">
        <f t="shared" si="15"/>
        <v>740.88611999999989</v>
      </c>
      <c r="G64" t="s">
        <v>64</v>
      </c>
      <c r="H64">
        <v>4</v>
      </c>
      <c r="I64" s="30" t="s">
        <v>75</v>
      </c>
      <c r="J64">
        <v>75.52</v>
      </c>
      <c r="K64" s="2">
        <f t="shared" si="14"/>
        <v>812.89727999999991</v>
      </c>
      <c r="N64" s="17">
        <v>6</v>
      </c>
      <c r="O64" s="17" t="s">
        <v>14</v>
      </c>
      <c r="P64" s="17">
        <v>68.86</v>
      </c>
      <c r="Q64" s="2">
        <f t="shared" si="13"/>
        <v>741.20903999999996</v>
      </c>
      <c r="R64" s="17">
        <v>8</v>
      </c>
    </row>
    <row r="65" spans="1:18" ht="17.25" thickBot="1" x14ac:dyDescent="0.3">
      <c r="B65">
        <v>3</v>
      </c>
      <c r="C65" t="s">
        <v>17</v>
      </c>
      <c r="D65">
        <v>90.87</v>
      </c>
      <c r="E65" s="2">
        <f t="shared" si="15"/>
        <v>978.12468000000001</v>
      </c>
      <c r="G65" t="s">
        <v>58</v>
      </c>
      <c r="H65">
        <v>1</v>
      </c>
      <c r="I65" s="30" t="s">
        <v>17</v>
      </c>
      <c r="J65">
        <v>84.44</v>
      </c>
      <c r="K65" s="2">
        <f t="shared" si="14"/>
        <v>908.91215999999997</v>
      </c>
      <c r="N65" s="16">
        <v>7</v>
      </c>
      <c r="O65" s="16" t="s">
        <v>18</v>
      </c>
      <c r="P65" s="16">
        <v>89.55</v>
      </c>
      <c r="Q65" s="2">
        <f t="shared" si="13"/>
        <v>963.91619999999989</v>
      </c>
      <c r="R65" s="16">
        <v>12</v>
      </c>
    </row>
    <row r="66" spans="1:18" ht="17.25" thickBot="1" x14ac:dyDescent="0.3">
      <c r="B66">
        <v>4</v>
      </c>
      <c r="C66" t="s">
        <v>78</v>
      </c>
      <c r="D66">
        <v>75.52</v>
      </c>
      <c r="E66" s="2">
        <f t="shared" si="15"/>
        <v>812.89727999999991</v>
      </c>
      <c r="G66" t="s">
        <v>58</v>
      </c>
      <c r="H66">
        <v>2</v>
      </c>
      <c r="I66" s="30" t="s">
        <v>16</v>
      </c>
      <c r="J66">
        <v>69.180000000000007</v>
      </c>
      <c r="K66" s="2">
        <f t="shared" si="14"/>
        <v>744.65352000000007</v>
      </c>
      <c r="N66" s="17">
        <v>8</v>
      </c>
      <c r="O66" s="17" t="s">
        <v>14</v>
      </c>
      <c r="P66" s="17">
        <v>74.11</v>
      </c>
      <c r="Q66" s="2">
        <f t="shared" si="13"/>
        <v>797.72003999999993</v>
      </c>
      <c r="R66" s="17">
        <v>6</v>
      </c>
    </row>
    <row r="67" spans="1:18" ht="17.25" thickBot="1" x14ac:dyDescent="0.3">
      <c r="G67" t="s">
        <v>65</v>
      </c>
      <c r="H67">
        <v>4</v>
      </c>
      <c r="I67" s="30" t="s">
        <v>17</v>
      </c>
      <c r="J67">
        <v>81.67</v>
      </c>
      <c r="K67" s="2">
        <f t="shared" si="14"/>
        <v>879.09587999999997</v>
      </c>
      <c r="N67" s="16">
        <v>9</v>
      </c>
      <c r="O67" s="16" t="s">
        <v>18</v>
      </c>
      <c r="P67" s="16">
        <v>84.09</v>
      </c>
      <c r="Q67" s="2">
        <f t="shared" si="13"/>
        <v>905.14476000000002</v>
      </c>
      <c r="R67" s="16">
        <v>3</v>
      </c>
    </row>
    <row r="68" spans="1:18" x14ac:dyDescent="0.25">
      <c r="A68" s="1" t="s">
        <v>81</v>
      </c>
      <c r="R68" s="1">
        <f>SUM(R59:R67)</f>
        <v>46</v>
      </c>
    </row>
    <row r="69" spans="1:18" x14ac:dyDescent="0.25">
      <c r="A69" t="s">
        <v>76</v>
      </c>
      <c r="B69">
        <v>1</v>
      </c>
      <c r="C69" t="s">
        <v>17</v>
      </c>
      <c r="D69">
        <v>84.09</v>
      </c>
      <c r="E69" s="2">
        <f t="shared" ref="E69:E72" si="16">D69*10.764</f>
        <v>905.14476000000002</v>
      </c>
    </row>
    <row r="70" spans="1:18" x14ac:dyDescent="0.25">
      <c r="B70">
        <v>2</v>
      </c>
      <c r="C70" t="s">
        <v>16</v>
      </c>
      <c r="D70">
        <v>68.83</v>
      </c>
      <c r="E70" s="2">
        <f t="shared" si="16"/>
        <v>740.88611999999989</v>
      </c>
    </row>
    <row r="71" spans="1:18" x14ac:dyDescent="0.25">
      <c r="B71">
        <v>3</v>
      </c>
      <c r="C71" t="s">
        <v>17</v>
      </c>
      <c r="D71">
        <v>90.87</v>
      </c>
      <c r="E71" s="2">
        <f t="shared" si="16"/>
        <v>978.12468000000001</v>
      </c>
    </row>
    <row r="72" spans="1:18" x14ac:dyDescent="0.25">
      <c r="B72" s="30">
        <v>4</v>
      </c>
      <c r="C72" s="30" t="s">
        <v>78</v>
      </c>
      <c r="D72" s="30">
        <v>81.67</v>
      </c>
      <c r="E72" s="2">
        <f t="shared" si="16"/>
        <v>879.09587999999997</v>
      </c>
    </row>
    <row r="74" spans="1:18" x14ac:dyDescent="0.25">
      <c r="A74" s="1" t="s">
        <v>57</v>
      </c>
    </row>
    <row r="75" spans="1:18" x14ac:dyDescent="0.25">
      <c r="A75" t="s">
        <v>82</v>
      </c>
      <c r="B75">
        <v>1</v>
      </c>
      <c r="C75" t="s">
        <v>83</v>
      </c>
      <c r="D75">
        <v>0</v>
      </c>
      <c r="E75" s="2">
        <f t="shared" ref="E75:E78" si="17">D75*10.764</f>
        <v>0</v>
      </c>
    </row>
    <row r="76" spans="1:18" x14ac:dyDescent="0.25">
      <c r="B76">
        <v>2</v>
      </c>
      <c r="C76" t="s">
        <v>16</v>
      </c>
      <c r="D76">
        <v>73.25</v>
      </c>
      <c r="E76" s="2">
        <f t="shared" si="17"/>
        <v>788.46299999999997</v>
      </c>
    </row>
    <row r="77" spans="1:18" x14ac:dyDescent="0.25">
      <c r="B77">
        <v>3</v>
      </c>
      <c r="C77" t="s">
        <v>17</v>
      </c>
      <c r="D77">
        <v>90.87</v>
      </c>
      <c r="E77" s="2">
        <f t="shared" si="17"/>
        <v>978.12468000000001</v>
      </c>
    </row>
    <row r="78" spans="1:18" x14ac:dyDescent="0.25">
      <c r="B78">
        <v>4</v>
      </c>
      <c r="C78" t="s">
        <v>78</v>
      </c>
      <c r="D78">
        <v>81.67</v>
      </c>
      <c r="E78" s="2">
        <f t="shared" si="17"/>
        <v>879.09587999999997</v>
      </c>
    </row>
    <row r="80" spans="1:18" x14ac:dyDescent="0.25">
      <c r="A80" s="1" t="s">
        <v>84</v>
      </c>
    </row>
    <row r="81" spans="1:5" x14ac:dyDescent="0.25">
      <c r="A81" t="s">
        <v>71</v>
      </c>
      <c r="B81">
        <v>1</v>
      </c>
      <c r="C81" t="s">
        <v>17</v>
      </c>
      <c r="D81">
        <v>84.09</v>
      </c>
      <c r="E81" s="2">
        <f t="shared" ref="E81:E84" si="18">D81*10.764</f>
        <v>905.14476000000002</v>
      </c>
    </row>
    <row r="82" spans="1:5" x14ac:dyDescent="0.25">
      <c r="B82">
        <v>2</v>
      </c>
      <c r="C82" t="s">
        <v>16</v>
      </c>
      <c r="D82">
        <v>68.83</v>
      </c>
      <c r="E82" s="2">
        <f t="shared" si="18"/>
        <v>740.88611999999989</v>
      </c>
    </row>
    <row r="83" spans="1:5" x14ac:dyDescent="0.25">
      <c r="B83">
        <v>3</v>
      </c>
      <c r="C83" t="s">
        <v>17</v>
      </c>
      <c r="D83">
        <v>90.87</v>
      </c>
      <c r="E83" s="2">
        <f t="shared" si="18"/>
        <v>978.12468000000001</v>
      </c>
    </row>
    <row r="84" spans="1:5" x14ac:dyDescent="0.25">
      <c r="B84">
        <v>4</v>
      </c>
      <c r="C84" s="30" t="s">
        <v>78</v>
      </c>
      <c r="D84" s="30">
        <v>81.67</v>
      </c>
      <c r="E84" s="2">
        <f t="shared" si="18"/>
        <v>879.09587999999997</v>
      </c>
    </row>
    <row r="86" spans="1:5" x14ac:dyDescent="0.25">
      <c r="A86" s="1" t="s">
        <v>85</v>
      </c>
    </row>
    <row r="87" spans="1:5" x14ac:dyDescent="0.25">
      <c r="A87" t="s">
        <v>71</v>
      </c>
      <c r="B87">
        <v>1</v>
      </c>
      <c r="C87" t="s">
        <v>17</v>
      </c>
      <c r="D87">
        <v>84.44</v>
      </c>
      <c r="E87" s="2">
        <f t="shared" ref="E87:E90" si="19">D87*10.764</f>
        <v>908.91215999999997</v>
      </c>
    </row>
    <row r="88" spans="1:5" x14ac:dyDescent="0.25">
      <c r="B88">
        <v>2</v>
      </c>
      <c r="C88" t="s">
        <v>16</v>
      </c>
      <c r="D88">
        <v>69.180000000000007</v>
      </c>
      <c r="E88" s="2">
        <f t="shared" si="19"/>
        <v>744.65352000000007</v>
      </c>
    </row>
    <row r="89" spans="1:5" x14ac:dyDescent="0.25">
      <c r="B89">
        <v>3</v>
      </c>
      <c r="C89" t="s">
        <v>17</v>
      </c>
      <c r="D89">
        <v>90.87</v>
      </c>
      <c r="E89" s="2">
        <f t="shared" si="19"/>
        <v>978.12468000000001</v>
      </c>
    </row>
    <row r="90" spans="1:5" x14ac:dyDescent="0.25">
      <c r="B90">
        <v>4</v>
      </c>
      <c r="C90" s="30" t="s">
        <v>78</v>
      </c>
      <c r="D90">
        <v>81.67</v>
      </c>
      <c r="E90" s="2">
        <f t="shared" si="19"/>
        <v>879.09587999999997</v>
      </c>
    </row>
    <row r="92" spans="1:5" x14ac:dyDescent="0.25">
      <c r="A92" s="1" t="s">
        <v>74</v>
      </c>
    </row>
    <row r="93" spans="1:5" x14ac:dyDescent="0.25">
      <c r="A93" t="s">
        <v>71</v>
      </c>
      <c r="B93">
        <v>1</v>
      </c>
      <c r="C93" t="s">
        <v>17</v>
      </c>
      <c r="D93">
        <v>84.44</v>
      </c>
      <c r="E93" s="2">
        <f t="shared" ref="E93:E96" si="20">D93*10.764</f>
        <v>908.91215999999997</v>
      </c>
    </row>
    <row r="94" spans="1:5" x14ac:dyDescent="0.25">
      <c r="B94">
        <v>2</v>
      </c>
      <c r="C94" t="s">
        <v>16</v>
      </c>
      <c r="D94">
        <v>69.180000000000007</v>
      </c>
      <c r="E94" s="2">
        <f t="shared" si="20"/>
        <v>744.65352000000007</v>
      </c>
    </row>
    <row r="95" spans="1:5" x14ac:dyDescent="0.25">
      <c r="B95">
        <v>3</v>
      </c>
      <c r="C95" t="s">
        <v>17</v>
      </c>
      <c r="D95">
        <v>90.87</v>
      </c>
      <c r="E95" s="2">
        <f t="shared" si="20"/>
        <v>978.12468000000001</v>
      </c>
    </row>
    <row r="96" spans="1:5" x14ac:dyDescent="0.25">
      <c r="B96">
        <v>4</v>
      </c>
      <c r="C96" s="30" t="s">
        <v>78</v>
      </c>
      <c r="D96">
        <v>81.67</v>
      </c>
      <c r="E96" s="2">
        <f t="shared" si="20"/>
        <v>879.09587999999997</v>
      </c>
    </row>
    <row r="99" spans="1:5" x14ac:dyDescent="0.25">
      <c r="A99" s="14" t="s">
        <v>86</v>
      </c>
    </row>
    <row r="100" spans="1:5" x14ac:dyDescent="0.25">
      <c r="A100" s="1" t="s">
        <v>12</v>
      </c>
    </row>
    <row r="101" spans="1:5" x14ac:dyDescent="0.25">
      <c r="A101" t="s">
        <v>82</v>
      </c>
      <c r="B101">
        <v>1</v>
      </c>
      <c r="C101" t="s">
        <v>78</v>
      </c>
      <c r="D101">
        <v>70.16</v>
      </c>
      <c r="E101" s="2">
        <f t="shared" ref="E101:E104" si="21">D101*10.764</f>
        <v>755.20223999999996</v>
      </c>
    </row>
    <row r="102" spans="1:5" x14ac:dyDescent="0.25">
      <c r="B102">
        <v>2</v>
      </c>
      <c r="C102" t="s">
        <v>87</v>
      </c>
      <c r="D102">
        <v>0</v>
      </c>
      <c r="E102" s="2">
        <f t="shared" si="21"/>
        <v>0</v>
      </c>
    </row>
    <row r="103" spans="1:5" x14ac:dyDescent="0.25">
      <c r="B103">
        <v>3</v>
      </c>
      <c r="C103" t="s">
        <v>17</v>
      </c>
      <c r="D103">
        <v>85.87</v>
      </c>
      <c r="E103" s="2">
        <f t="shared" si="21"/>
        <v>924.30467999999996</v>
      </c>
    </row>
    <row r="104" spans="1:5" x14ac:dyDescent="0.25">
      <c r="B104">
        <v>4</v>
      </c>
      <c r="C104" t="s">
        <v>78</v>
      </c>
      <c r="D104">
        <v>75.319999999999993</v>
      </c>
      <c r="E104" s="2">
        <f t="shared" si="21"/>
        <v>810.74447999999984</v>
      </c>
    </row>
    <row r="106" spans="1:5" x14ac:dyDescent="0.25">
      <c r="A106" s="1" t="s">
        <v>66</v>
      </c>
    </row>
    <row r="107" spans="1:5" x14ac:dyDescent="0.25">
      <c r="A107" t="s">
        <v>71</v>
      </c>
      <c r="B107">
        <v>1</v>
      </c>
      <c r="C107" t="s">
        <v>78</v>
      </c>
      <c r="D107">
        <v>70.16</v>
      </c>
      <c r="E107" s="2">
        <f t="shared" ref="E107:E110" si="22">D107*10.764</f>
        <v>755.20223999999996</v>
      </c>
    </row>
    <row r="108" spans="1:5" x14ac:dyDescent="0.25">
      <c r="B108">
        <v>2</v>
      </c>
      <c r="C108" t="s">
        <v>16</v>
      </c>
      <c r="D108">
        <v>71.540000000000006</v>
      </c>
      <c r="E108" s="2">
        <f t="shared" si="22"/>
        <v>770.05655999999999</v>
      </c>
    </row>
    <row r="109" spans="1:5" x14ac:dyDescent="0.25">
      <c r="B109">
        <v>3</v>
      </c>
      <c r="C109" t="s">
        <v>17</v>
      </c>
      <c r="D109">
        <v>85.87</v>
      </c>
      <c r="E109" s="2">
        <f t="shared" si="22"/>
        <v>924.30467999999996</v>
      </c>
    </row>
    <row r="110" spans="1:5" x14ac:dyDescent="0.25">
      <c r="B110">
        <v>4</v>
      </c>
      <c r="C110" t="s">
        <v>78</v>
      </c>
      <c r="D110">
        <v>75.319999999999993</v>
      </c>
      <c r="E110" s="2">
        <f t="shared" si="22"/>
        <v>810.74447999999984</v>
      </c>
    </row>
    <row r="112" spans="1:5" x14ac:dyDescent="0.25">
      <c r="A112" s="1" t="s">
        <v>88</v>
      </c>
    </row>
    <row r="113" spans="1:5" x14ac:dyDescent="0.25">
      <c r="A113" t="s">
        <v>71</v>
      </c>
      <c r="B113">
        <v>1</v>
      </c>
      <c r="C113" t="s">
        <v>78</v>
      </c>
      <c r="D113">
        <v>70.16</v>
      </c>
      <c r="E113" s="2">
        <f t="shared" ref="E113:E116" si="23">D113*10.764</f>
        <v>755.20223999999996</v>
      </c>
    </row>
    <row r="114" spans="1:5" x14ac:dyDescent="0.25">
      <c r="B114">
        <v>2</v>
      </c>
      <c r="C114" t="s">
        <v>16</v>
      </c>
      <c r="D114">
        <v>71.540000000000006</v>
      </c>
      <c r="E114" s="2">
        <f t="shared" si="23"/>
        <v>770.05655999999999</v>
      </c>
    </row>
    <row r="115" spans="1:5" x14ac:dyDescent="0.25">
      <c r="B115">
        <v>3</v>
      </c>
      <c r="C115" t="s">
        <v>17</v>
      </c>
      <c r="D115">
        <v>85.87</v>
      </c>
      <c r="E115" s="2">
        <f t="shared" si="23"/>
        <v>924.30467999999996</v>
      </c>
    </row>
    <row r="116" spans="1:5" x14ac:dyDescent="0.25">
      <c r="B116">
        <v>4</v>
      </c>
      <c r="C116" t="s">
        <v>78</v>
      </c>
      <c r="D116">
        <v>75.319999999999993</v>
      </c>
      <c r="E116" s="2">
        <f t="shared" si="23"/>
        <v>810.74447999999984</v>
      </c>
    </row>
    <row r="118" spans="1:5" x14ac:dyDescent="0.25">
      <c r="A118" s="1" t="s">
        <v>89</v>
      </c>
    </row>
    <row r="119" spans="1:5" x14ac:dyDescent="0.25">
      <c r="A119" t="s">
        <v>71</v>
      </c>
      <c r="B119">
        <v>1</v>
      </c>
      <c r="C119" t="s">
        <v>17</v>
      </c>
      <c r="D119">
        <v>84.09</v>
      </c>
      <c r="E119" s="2">
        <f t="shared" ref="E119:E122" si="24">D119*10.764</f>
        <v>905.14476000000002</v>
      </c>
    </row>
    <row r="120" spans="1:5" x14ac:dyDescent="0.25">
      <c r="B120">
        <v>2</v>
      </c>
      <c r="C120" t="s">
        <v>16</v>
      </c>
      <c r="D120">
        <v>71.540000000000006</v>
      </c>
      <c r="E120" s="2">
        <f t="shared" si="24"/>
        <v>770.05655999999999</v>
      </c>
    </row>
    <row r="121" spans="1:5" x14ac:dyDescent="0.25">
      <c r="B121">
        <v>3</v>
      </c>
      <c r="C121" t="s">
        <v>17</v>
      </c>
      <c r="D121" s="15">
        <v>85.87</v>
      </c>
      <c r="E121" s="2">
        <f t="shared" si="24"/>
        <v>924.30467999999996</v>
      </c>
    </row>
    <row r="122" spans="1:5" x14ac:dyDescent="0.25">
      <c r="B122">
        <v>4</v>
      </c>
      <c r="C122" t="s">
        <v>78</v>
      </c>
      <c r="D122">
        <v>75.319999999999993</v>
      </c>
      <c r="E122" s="2">
        <f t="shared" si="24"/>
        <v>810.74447999999984</v>
      </c>
    </row>
    <row r="124" spans="1:5" x14ac:dyDescent="0.25">
      <c r="A124" s="1" t="s">
        <v>72</v>
      </c>
    </row>
    <row r="125" spans="1:5" x14ac:dyDescent="0.25">
      <c r="A125" t="s">
        <v>82</v>
      </c>
      <c r="B125">
        <v>1</v>
      </c>
      <c r="C125" t="s">
        <v>83</v>
      </c>
    </row>
    <row r="126" spans="1:5" x14ac:dyDescent="0.25">
      <c r="B126">
        <v>2</v>
      </c>
      <c r="C126" t="s">
        <v>16</v>
      </c>
      <c r="D126">
        <v>71.540000000000006</v>
      </c>
      <c r="E126" s="2">
        <f t="shared" ref="E126:E128" si="25">D126*10.764</f>
        <v>770.05655999999999</v>
      </c>
    </row>
    <row r="127" spans="1:5" x14ac:dyDescent="0.25">
      <c r="B127">
        <v>3</v>
      </c>
      <c r="C127" t="s">
        <v>17</v>
      </c>
      <c r="D127" s="15">
        <v>85.87</v>
      </c>
      <c r="E127" s="2">
        <f t="shared" si="25"/>
        <v>924.30467999999996</v>
      </c>
    </row>
    <row r="128" spans="1:5" x14ac:dyDescent="0.25">
      <c r="B128">
        <v>4</v>
      </c>
      <c r="C128" t="s">
        <v>17</v>
      </c>
      <c r="D128">
        <v>84.09</v>
      </c>
      <c r="E128" s="2">
        <f t="shared" si="25"/>
        <v>905.14476000000002</v>
      </c>
    </row>
    <row r="130" spans="1:10" x14ac:dyDescent="0.25">
      <c r="A130" s="1" t="s">
        <v>84</v>
      </c>
    </row>
    <row r="131" spans="1:10" x14ac:dyDescent="0.25">
      <c r="A131" t="s">
        <v>76</v>
      </c>
      <c r="B131">
        <v>1</v>
      </c>
      <c r="C131" t="s">
        <v>17</v>
      </c>
      <c r="D131">
        <v>84.09</v>
      </c>
      <c r="E131" s="2">
        <f t="shared" ref="E131:E134" si="26">D131*10.764</f>
        <v>905.14476000000002</v>
      </c>
    </row>
    <row r="132" spans="1:10" x14ac:dyDescent="0.25">
      <c r="B132">
        <v>2</v>
      </c>
      <c r="C132" t="s">
        <v>16</v>
      </c>
      <c r="D132">
        <v>71.540000000000006</v>
      </c>
      <c r="E132" s="2">
        <f t="shared" si="26"/>
        <v>770.05655999999999</v>
      </c>
    </row>
    <row r="133" spans="1:10" x14ac:dyDescent="0.25">
      <c r="B133">
        <v>3</v>
      </c>
      <c r="C133" t="s">
        <v>17</v>
      </c>
      <c r="D133" s="15">
        <v>85.87</v>
      </c>
      <c r="E133" s="2">
        <f t="shared" si="26"/>
        <v>924.30467999999996</v>
      </c>
    </row>
    <row r="134" spans="1:10" x14ac:dyDescent="0.25">
      <c r="B134">
        <v>4</v>
      </c>
      <c r="C134" t="s">
        <v>17</v>
      </c>
      <c r="D134">
        <v>84.09</v>
      </c>
      <c r="E134" s="2">
        <f t="shared" si="26"/>
        <v>905.14476000000002</v>
      </c>
    </row>
    <row r="136" spans="1:10" x14ac:dyDescent="0.25">
      <c r="A136" s="1" t="s">
        <v>92</v>
      </c>
    </row>
    <row r="137" spans="1:10" x14ac:dyDescent="0.25">
      <c r="A137" t="s">
        <v>76</v>
      </c>
      <c r="B137">
        <v>1</v>
      </c>
      <c r="C137" t="s">
        <v>17</v>
      </c>
      <c r="D137">
        <v>84.44</v>
      </c>
      <c r="E137" s="2">
        <f t="shared" ref="E137:E140" si="27">D137*10.764</f>
        <v>908.91215999999997</v>
      </c>
    </row>
    <row r="138" spans="1:10" x14ac:dyDescent="0.25">
      <c r="B138">
        <v>2</v>
      </c>
      <c r="C138" t="s">
        <v>16</v>
      </c>
      <c r="D138">
        <v>71.94</v>
      </c>
      <c r="E138" s="2">
        <f t="shared" si="27"/>
        <v>774.3621599999999</v>
      </c>
    </row>
    <row r="139" spans="1:10" x14ac:dyDescent="0.25">
      <c r="B139">
        <v>3</v>
      </c>
      <c r="C139" t="s">
        <v>17</v>
      </c>
      <c r="D139">
        <v>96.07</v>
      </c>
      <c r="E139" s="2">
        <f t="shared" si="27"/>
        <v>1034.0974799999999</v>
      </c>
    </row>
    <row r="140" spans="1:10" x14ac:dyDescent="0.25">
      <c r="B140">
        <v>4</v>
      </c>
      <c r="C140" t="s">
        <v>17</v>
      </c>
      <c r="D140">
        <v>84.09</v>
      </c>
      <c r="E140" s="2">
        <f t="shared" si="27"/>
        <v>905.14476000000002</v>
      </c>
    </row>
    <row r="142" spans="1:10" x14ac:dyDescent="0.25">
      <c r="A142" s="14" t="s">
        <v>90</v>
      </c>
    </row>
    <row r="143" spans="1:10" x14ac:dyDescent="0.25">
      <c r="A143" s="1" t="s">
        <v>12</v>
      </c>
    </row>
    <row r="144" spans="1:10" x14ac:dyDescent="0.25">
      <c r="A144" t="s">
        <v>82</v>
      </c>
      <c r="B144">
        <v>1</v>
      </c>
      <c r="C144" t="s">
        <v>78</v>
      </c>
      <c r="D144">
        <v>75.3</v>
      </c>
      <c r="E144" s="2">
        <f t="shared" ref="E144:E147" si="28">D144*10.764</f>
        <v>810.52919999999995</v>
      </c>
      <c r="G144" t="s">
        <v>96</v>
      </c>
      <c r="H144">
        <v>4</v>
      </c>
      <c r="J144">
        <v>75.33</v>
      </c>
    </row>
    <row r="145" spans="1:10" x14ac:dyDescent="0.25">
      <c r="B145">
        <v>2</v>
      </c>
      <c r="C145" t="s">
        <v>87</v>
      </c>
      <c r="D145">
        <v>0</v>
      </c>
      <c r="E145" s="2">
        <f t="shared" si="28"/>
        <v>0</v>
      </c>
      <c r="G145" t="s">
        <v>95</v>
      </c>
      <c r="H145">
        <v>4</v>
      </c>
      <c r="J145">
        <v>84.09</v>
      </c>
    </row>
    <row r="146" spans="1:10" x14ac:dyDescent="0.25">
      <c r="B146">
        <v>3</v>
      </c>
      <c r="C146" t="s">
        <v>17</v>
      </c>
      <c r="D146">
        <v>85.79</v>
      </c>
      <c r="E146" s="2">
        <f t="shared" si="28"/>
        <v>923.44356000000005</v>
      </c>
      <c r="G146" t="s">
        <v>58</v>
      </c>
      <c r="H146">
        <v>2</v>
      </c>
      <c r="J146">
        <v>71.95</v>
      </c>
    </row>
    <row r="147" spans="1:10" x14ac:dyDescent="0.25">
      <c r="B147">
        <v>4</v>
      </c>
      <c r="C147" t="s">
        <v>78</v>
      </c>
      <c r="D147">
        <v>75.33</v>
      </c>
      <c r="E147" s="2">
        <f t="shared" si="28"/>
        <v>810.8521199999999</v>
      </c>
      <c r="G147" t="s">
        <v>100</v>
      </c>
      <c r="H147">
        <v>2</v>
      </c>
      <c r="J147">
        <v>71.55</v>
      </c>
    </row>
    <row r="148" spans="1:10" x14ac:dyDescent="0.25">
      <c r="G148" t="s">
        <v>58</v>
      </c>
      <c r="H148">
        <v>1</v>
      </c>
      <c r="J148">
        <v>84.44</v>
      </c>
    </row>
    <row r="149" spans="1:10" x14ac:dyDescent="0.25">
      <c r="A149" s="1" t="s">
        <v>66</v>
      </c>
      <c r="G149" t="s">
        <v>101</v>
      </c>
      <c r="H149">
        <v>2</v>
      </c>
      <c r="J149">
        <v>76.010000000000005</v>
      </c>
    </row>
    <row r="150" spans="1:10" x14ac:dyDescent="0.25">
      <c r="A150" t="s">
        <v>71</v>
      </c>
      <c r="B150">
        <v>1</v>
      </c>
      <c r="C150" t="s">
        <v>78</v>
      </c>
      <c r="D150">
        <v>75.3</v>
      </c>
      <c r="E150" s="2">
        <f t="shared" ref="E150:E153" si="29">D150*10.764</f>
        <v>810.52919999999995</v>
      </c>
      <c r="G150" t="s">
        <v>60</v>
      </c>
      <c r="H150">
        <v>1</v>
      </c>
      <c r="J150">
        <v>75.3</v>
      </c>
    </row>
    <row r="151" spans="1:10" x14ac:dyDescent="0.25">
      <c r="B151">
        <v>2</v>
      </c>
      <c r="C151" t="s">
        <v>16</v>
      </c>
      <c r="D151">
        <v>71.55</v>
      </c>
      <c r="E151" s="2">
        <f t="shared" si="29"/>
        <v>770.16419999999994</v>
      </c>
      <c r="G151" t="s">
        <v>102</v>
      </c>
      <c r="H151">
        <v>1</v>
      </c>
      <c r="J151">
        <v>84.09</v>
      </c>
    </row>
    <row r="152" spans="1:10" x14ac:dyDescent="0.25">
      <c r="B152">
        <v>3</v>
      </c>
      <c r="C152" t="s">
        <v>17</v>
      </c>
      <c r="D152">
        <v>85.79</v>
      </c>
      <c r="E152" s="2">
        <f t="shared" si="29"/>
        <v>923.44356000000005</v>
      </c>
      <c r="G152" t="s">
        <v>103</v>
      </c>
      <c r="H152">
        <v>2</v>
      </c>
      <c r="J152">
        <v>71.55</v>
      </c>
    </row>
    <row r="153" spans="1:10" x14ac:dyDescent="0.25">
      <c r="B153">
        <v>4</v>
      </c>
      <c r="C153" t="s">
        <v>78</v>
      </c>
      <c r="D153">
        <v>75.33</v>
      </c>
      <c r="E153" s="2">
        <f t="shared" si="29"/>
        <v>810.8521199999999</v>
      </c>
      <c r="G153" t="s">
        <v>96</v>
      </c>
      <c r="H153">
        <v>3</v>
      </c>
      <c r="J153">
        <v>85.79</v>
      </c>
    </row>
    <row r="154" spans="1:10" x14ac:dyDescent="0.25">
      <c r="G154" t="s">
        <v>104</v>
      </c>
      <c r="H154">
        <v>3</v>
      </c>
      <c r="J154">
        <v>95.99</v>
      </c>
    </row>
    <row r="155" spans="1:10" x14ac:dyDescent="0.25">
      <c r="A155" s="1" t="s">
        <v>88</v>
      </c>
    </row>
    <row r="156" spans="1:10" x14ac:dyDescent="0.25">
      <c r="A156" t="s">
        <v>71</v>
      </c>
      <c r="B156">
        <v>1</v>
      </c>
      <c r="C156" t="s">
        <v>78</v>
      </c>
      <c r="D156">
        <v>75.3</v>
      </c>
      <c r="E156" s="2">
        <f t="shared" ref="E156:E159" si="30">D156*10.764</f>
        <v>810.52919999999995</v>
      </c>
    </row>
    <row r="157" spans="1:10" x14ac:dyDescent="0.25">
      <c r="B157">
        <v>2</v>
      </c>
      <c r="C157" t="s">
        <v>16</v>
      </c>
      <c r="D157">
        <v>71.55</v>
      </c>
      <c r="E157" s="2">
        <f t="shared" si="30"/>
        <v>770.16419999999994</v>
      </c>
    </row>
    <row r="158" spans="1:10" x14ac:dyDescent="0.25">
      <c r="B158">
        <v>3</v>
      </c>
      <c r="C158" t="s">
        <v>17</v>
      </c>
      <c r="D158">
        <v>85.79</v>
      </c>
      <c r="E158" s="2">
        <f t="shared" si="30"/>
        <v>923.44356000000005</v>
      </c>
    </row>
    <row r="159" spans="1:10" x14ac:dyDescent="0.25">
      <c r="B159">
        <v>4</v>
      </c>
      <c r="C159" t="s">
        <v>78</v>
      </c>
      <c r="D159">
        <v>75.33</v>
      </c>
      <c r="E159" s="2">
        <f t="shared" si="30"/>
        <v>810.8521199999999</v>
      </c>
    </row>
    <row r="161" spans="1:5" x14ac:dyDescent="0.25">
      <c r="A161" s="1" t="s">
        <v>89</v>
      </c>
    </row>
    <row r="162" spans="1:5" x14ac:dyDescent="0.25">
      <c r="A162" t="s">
        <v>71</v>
      </c>
      <c r="B162">
        <v>1</v>
      </c>
      <c r="C162" t="s">
        <v>17</v>
      </c>
      <c r="D162">
        <v>84.09</v>
      </c>
      <c r="E162" s="2">
        <f t="shared" ref="E162:E165" si="31">D162*10.764</f>
        <v>905.14476000000002</v>
      </c>
    </row>
    <row r="163" spans="1:5" x14ac:dyDescent="0.25">
      <c r="B163">
        <v>2</v>
      </c>
      <c r="C163" t="s">
        <v>16</v>
      </c>
      <c r="D163">
        <v>71.55</v>
      </c>
      <c r="E163" s="2">
        <f t="shared" si="31"/>
        <v>770.16419999999994</v>
      </c>
    </row>
    <row r="164" spans="1:5" x14ac:dyDescent="0.25">
      <c r="B164">
        <v>3</v>
      </c>
      <c r="C164" t="s">
        <v>17</v>
      </c>
      <c r="D164">
        <v>85.79</v>
      </c>
      <c r="E164" s="2">
        <f t="shared" si="31"/>
        <v>923.44356000000005</v>
      </c>
    </row>
    <row r="165" spans="1:5" x14ac:dyDescent="0.25">
      <c r="B165">
        <v>4</v>
      </c>
      <c r="C165" t="s">
        <v>78</v>
      </c>
      <c r="D165">
        <v>75.33</v>
      </c>
      <c r="E165" s="2">
        <f t="shared" si="31"/>
        <v>810.8521199999999</v>
      </c>
    </row>
    <row r="167" spans="1:5" x14ac:dyDescent="0.25">
      <c r="A167" s="1" t="s">
        <v>72</v>
      </c>
    </row>
    <row r="168" spans="1:5" x14ac:dyDescent="0.25">
      <c r="A168" t="s">
        <v>82</v>
      </c>
      <c r="B168">
        <v>1</v>
      </c>
      <c r="C168" t="s">
        <v>83</v>
      </c>
    </row>
    <row r="169" spans="1:5" x14ac:dyDescent="0.25">
      <c r="B169">
        <v>2</v>
      </c>
      <c r="C169" t="s">
        <v>16</v>
      </c>
      <c r="D169">
        <v>76.010000000000005</v>
      </c>
      <c r="E169" s="2">
        <f t="shared" ref="E169:E171" si="32">D169*10.764</f>
        <v>818.17164000000002</v>
      </c>
    </row>
    <row r="170" spans="1:5" x14ac:dyDescent="0.25">
      <c r="B170" s="52">
        <v>3</v>
      </c>
      <c r="C170" s="52" t="s">
        <v>17</v>
      </c>
      <c r="D170" s="52">
        <v>95.99</v>
      </c>
      <c r="E170" s="2">
        <f t="shared" si="32"/>
        <v>1033.2363599999999</v>
      </c>
    </row>
    <row r="171" spans="1:5" x14ac:dyDescent="0.25">
      <c r="B171">
        <v>4</v>
      </c>
      <c r="C171" t="s">
        <v>17</v>
      </c>
      <c r="D171">
        <v>84.09</v>
      </c>
      <c r="E171" s="2">
        <f t="shared" si="32"/>
        <v>905.14476000000002</v>
      </c>
    </row>
    <row r="173" spans="1:5" x14ac:dyDescent="0.25">
      <c r="A173" s="1" t="s">
        <v>84</v>
      </c>
    </row>
    <row r="174" spans="1:5" x14ac:dyDescent="0.25">
      <c r="A174" t="s">
        <v>76</v>
      </c>
      <c r="B174">
        <v>1</v>
      </c>
      <c r="C174" t="s">
        <v>17</v>
      </c>
      <c r="D174">
        <v>84.09</v>
      </c>
      <c r="E174" s="2">
        <f t="shared" ref="E174:E177" si="33">D174*10.764</f>
        <v>905.14476000000002</v>
      </c>
    </row>
    <row r="175" spans="1:5" x14ac:dyDescent="0.25">
      <c r="B175">
        <v>2</v>
      </c>
      <c r="C175" t="s">
        <v>16</v>
      </c>
      <c r="D175">
        <v>71.55</v>
      </c>
      <c r="E175" s="2">
        <f t="shared" si="33"/>
        <v>770.16419999999994</v>
      </c>
    </row>
    <row r="176" spans="1:5" x14ac:dyDescent="0.25">
      <c r="B176">
        <v>3</v>
      </c>
      <c r="C176" t="s">
        <v>17</v>
      </c>
      <c r="D176">
        <v>95.99</v>
      </c>
      <c r="E176" s="2">
        <f t="shared" si="33"/>
        <v>1033.2363599999999</v>
      </c>
    </row>
    <row r="177" spans="1:5" x14ac:dyDescent="0.25">
      <c r="B177">
        <v>4</v>
      </c>
      <c r="C177" t="s">
        <v>17</v>
      </c>
      <c r="D177">
        <v>84.09</v>
      </c>
      <c r="E177" s="2">
        <f t="shared" si="33"/>
        <v>905.14476000000002</v>
      </c>
    </row>
    <row r="179" spans="1:5" x14ac:dyDescent="0.25">
      <c r="A179" s="1" t="s">
        <v>92</v>
      </c>
    </row>
    <row r="180" spans="1:5" x14ac:dyDescent="0.25">
      <c r="A180" t="s">
        <v>76</v>
      </c>
      <c r="B180">
        <v>1</v>
      </c>
      <c r="C180" t="s">
        <v>17</v>
      </c>
      <c r="D180">
        <v>84.44</v>
      </c>
      <c r="E180" s="2">
        <f t="shared" ref="E180:E183" si="34">D180*10.764</f>
        <v>908.91215999999997</v>
      </c>
    </row>
    <row r="181" spans="1:5" x14ac:dyDescent="0.25">
      <c r="B181">
        <v>2</v>
      </c>
      <c r="C181" t="s">
        <v>16</v>
      </c>
      <c r="D181">
        <v>71.95</v>
      </c>
      <c r="E181" s="2">
        <f t="shared" si="34"/>
        <v>774.46979999999996</v>
      </c>
    </row>
    <row r="182" spans="1:5" x14ac:dyDescent="0.25">
      <c r="B182">
        <v>3</v>
      </c>
      <c r="C182" t="s">
        <v>17</v>
      </c>
      <c r="D182">
        <v>95.99</v>
      </c>
      <c r="E182" s="2">
        <f t="shared" si="34"/>
        <v>1033.2363599999999</v>
      </c>
    </row>
    <row r="183" spans="1:5" x14ac:dyDescent="0.25">
      <c r="B183">
        <v>4</v>
      </c>
      <c r="C183" t="s">
        <v>17</v>
      </c>
      <c r="D183">
        <v>84.09</v>
      </c>
      <c r="E183" s="2">
        <f t="shared" si="34"/>
        <v>905.14476000000002</v>
      </c>
    </row>
    <row r="185" spans="1:5" x14ac:dyDescent="0.25">
      <c r="A185" s="14" t="s">
        <v>91</v>
      </c>
      <c r="B185" s="15"/>
    </row>
    <row r="186" spans="1:5" x14ac:dyDescent="0.25">
      <c r="A186" s="1" t="s">
        <v>12</v>
      </c>
    </row>
    <row r="187" spans="1:5" x14ac:dyDescent="0.25">
      <c r="A187" t="s">
        <v>82</v>
      </c>
      <c r="B187">
        <v>1</v>
      </c>
      <c r="C187" t="s">
        <v>78</v>
      </c>
      <c r="D187">
        <v>75.31</v>
      </c>
      <c r="E187" s="2">
        <f t="shared" ref="E187:E190" si="35">D187*10.764</f>
        <v>810.63684000000001</v>
      </c>
    </row>
    <row r="188" spans="1:5" x14ac:dyDescent="0.25">
      <c r="B188">
        <v>2</v>
      </c>
      <c r="C188" t="s">
        <v>87</v>
      </c>
      <c r="D188">
        <v>0</v>
      </c>
      <c r="E188" s="2">
        <f t="shared" si="35"/>
        <v>0</v>
      </c>
    </row>
    <row r="189" spans="1:5" x14ac:dyDescent="0.25">
      <c r="B189">
        <v>3</v>
      </c>
      <c r="C189" t="s">
        <v>17</v>
      </c>
      <c r="D189">
        <v>85.84</v>
      </c>
      <c r="E189" s="2">
        <f t="shared" si="35"/>
        <v>923.98176000000001</v>
      </c>
    </row>
    <row r="190" spans="1:5" x14ac:dyDescent="0.25">
      <c r="B190">
        <v>4</v>
      </c>
      <c r="C190" t="s">
        <v>78</v>
      </c>
      <c r="D190">
        <v>84.12</v>
      </c>
      <c r="E190" s="2">
        <f t="shared" si="35"/>
        <v>905.46767999999997</v>
      </c>
    </row>
    <row r="192" spans="1:5" x14ac:dyDescent="0.25">
      <c r="A192" s="1" t="s">
        <v>66</v>
      </c>
    </row>
    <row r="193" spans="1:10" x14ac:dyDescent="0.25">
      <c r="A193" t="s">
        <v>71</v>
      </c>
      <c r="B193">
        <v>1</v>
      </c>
      <c r="C193" t="s">
        <v>78</v>
      </c>
      <c r="D193">
        <v>75.31</v>
      </c>
      <c r="E193" s="2">
        <f t="shared" ref="E193:E196" si="36">D193*10.764</f>
        <v>810.63684000000001</v>
      </c>
    </row>
    <row r="194" spans="1:10" x14ac:dyDescent="0.25">
      <c r="B194">
        <v>2</v>
      </c>
      <c r="C194" t="s">
        <v>16</v>
      </c>
      <c r="D194">
        <v>71.599999999999994</v>
      </c>
      <c r="E194" s="2">
        <f t="shared" si="36"/>
        <v>770.7023999999999</v>
      </c>
    </row>
    <row r="195" spans="1:10" x14ac:dyDescent="0.25">
      <c r="B195">
        <v>3</v>
      </c>
      <c r="C195" t="s">
        <v>17</v>
      </c>
      <c r="D195">
        <v>85.84</v>
      </c>
      <c r="E195" s="2">
        <f t="shared" si="36"/>
        <v>923.98176000000001</v>
      </c>
    </row>
    <row r="196" spans="1:10" x14ac:dyDescent="0.25">
      <c r="B196">
        <v>4</v>
      </c>
      <c r="C196" t="s">
        <v>78</v>
      </c>
      <c r="D196">
        <v>75.33</v>
      </c>
      <c r="E196" s="2">
        <f t="shared" si="36"/>
        <v>810.8521199999999</v>
      </c>
    </row>
    <row r="198" spans="1:10" x14ac:dyDescent="0.25">
      <c r="A198" s="1" t="s">
        <v>88</v>
      </c>
    </row>
    <row r="199" spans="1:10" x14ac:dyDescent="0.25">
      <c r="A199" t="s">
        <v>71</v>
      </c>
      <c r="B199">
        <v>1</v>
      </c>
      <c r="C199" t="s">
        <v>78</v>
      </c>
      <c r="D199">
        <v>75.31</v>
      </c>
      <c r="E199" s="2">
        <f t="shared" ref="E199:E202" si="37">D199*10.764</f>
        <v>810.63684000000001</v>
      </c>
    </row>
    <row r="200" spans="1:10" x14ac:dyDescent="0.25">
      <c r="B200">
        <v>2</v>
      </c>
      <c r="C200" t="s">
        <v>16</v>
      </c>
      <c r="D200">
        <v>71.599999999999994</v>
      </c>
      <c r="E200" s="2">
        <f t="shared" si="37"/>
        <v>770.7023999999999</v>
      </c>
    </row>
    <row r="201" spans="1:10" x14ac:dyDescent="0.25">
      <c r="B201">
        <v>3</v>
      </c>
      <c r="C201" t="s">
        <v>17</v>
      </c>
      <c r="D201">
        <v>85.84</v>
      </c>
      <c r="E201" s="2">
        <f t="shared" si="37"/>
        <v>923.98176000000001</v>
      </c>
      <c r="G201" t="s">
        <v>94</v>
      </c>
      <c r="H201">
        <v>1</v>
      </c>
      <c r="J201">
        <v>84.12</v>
      </c>
    </row>
    <row r="202" spans="1:10" x14ac:dyDescent="0.25">
      <c r="B202">
        <v>4</v>
      </c>
      <c r="C202" t="s">
        <v>78</v>
      </c>
      <c r="D202">
        <v>75.33</v>
      </c>
      <c r="E202" s="2">
        <f t="shared" si="37"/>
        <v>810.8521199999999</v>
      </c>
      <c r="G202" s="49" t="s">
        <v>95</v>
      </c>
      <c r="H202">
        <v>1</v>
      </c>
      <c r="J202">
        <v>84.12</v>
      </c>
    </row>
    <row r="203" spans="1:10" x14ac:dyDescent="0.25">
      <c r="G203" t="s">
        <v>60</v>
      </c>
      <c r="H203">
        <v>1</v>
      </c>
      <c r="J203">
        <v>75.31</v>
      </c>
    </row>
    <row r="204" spans="1:10" x14ac:dyDescent="0.25">
      <c r="A204" s="1" t="s">
        <v>89</v>
      </c>
      <c r="G204" t="s">
        <v>96</v>
      </c>
      <c r="H204">
        <v>4</v>
      </c>
      <c r="J204">
        <v>75.33</v>
      </c>
    </row>
    <row r="205" spans="1:10" x14ac:dyDescent="0.25">
      <c r="A205" t="s">
        <v>71</v>
      </c>
      <c r="B205">
        <v>1</v>
      </c>
      <c r="C205" t="s">
        <v>17</v>
      </c>
      <c r="D205">
        <v>84.12</v>
      </c>
      <c r="E205" s="2">
        <f t="shared" ref="E205:E208" si="38">D205*10.764</f>
        <v>905.46767999999997</v>
      </c>
      <c r="G205" t="s">
        <v>97</v>
      </c>
      <c r="H205">
        <v>2</v>
      </c>
      <c r="J205">
        <v>71.599999999999994</v>
      </c>
    </row>
    <row r="206" spans="1:10" x14ac:dyDescent="0.25">
      <c r="B206">
        <v>2</v>
      </c>
      <c r="C206" t="s">
        <v>16</v>
      </c>
      <c r="D206">
        <v>71.599999999999994</v>
      </c>
      <c r="E206" s="2">
        <f t="shared" si="38"/>
        <v>770.7023999999999</v>
      </c>
      <c r="G206" s="49" t="s">
        <v>58</v>
      </c>
      <c r="H206">
        <v>1</v>
      </c>
      <c r="J206">
        <v>84.47</v>
      </c>
    </row>
    <row r="207" spans="1:10" x14ac:dyDescent="0.25">
      <c r="B207">
        <v>3</v>
      </c>
      <c r="C207" t="s">
        <v>17</v>
      </c>
      <c r="D207">
        <v>85.84</v>
      </c>
      <c r="E207" s="2">
        <f t="shared" si="38"/>
        <v>923.98176000000001</v>
      </c>
      <c r="G207" s="49" t="s">
        <v>58</v>
      </c>
      <c r="H207">
        <v>2</v>
      </c>
      <c r="J207">
        <v>71.95</v>
      </c>
    </row>
    <row r="208" spans="1:10" x14ac:dyDescent="0.25">
      <c r="B208">
        <v>4</v>
      </c>
      <c r="C208" t="s">
        <v>78</v>
      </c>
      <c r="D208">
        <v>75.33</v>
      </c>
      <c r="E208" s="2">
        <f t="shared" si="38"/>
        <v>810.8521199999999</v>
      </c>
      <c r="G208" t="s">
        <v>98</v>
      </c>
      <c r="H208">
        <v>3</v>
      </c>
      <c r="J208">
        <v>85.84</v>
      </c>
    </row>
    <row r="209" spans="1:10" x14ac:dyDescent="0.25">
      <c r="G209" t="s">
        <v>98</v>
      </c>
      <c r="H209">
        <v>3</v>
      </c>
      <c r="J209">
        <v>36.01</v>
      </c>
    </row>
    <row r="210" spans="1:10" x14ac:dyDescent="0.25">
      <c r="A210" s="1" t="s">
        <v>72</v>
      </c>
      <c r="G210" t="s">
        <v>99</v>
      </c>
      <c r="H210">
        <v>3</v>
      </c>
      <c r="J210">
        <v>96.1</v>
      </c>
    </row>
    <row r="211" spans="1:10" x14ac:dyDescent="0.25">
      <c r="A211" t="s">
        <v>82</v>
      </c>
      <c r="B211">
        <v>1</v>
      </c>
      <c r="C211" t="s">
        <v>83</v>
      </c>
      <c r="G211" t="s">
        <v>95</v>
      </c>
      <c r="H211">
        <v>4</v>
      </c>
      <c r="J211">
        <v>84.12</v>
      </c>
    </row>
    <row r="212" spans="1:10" x14ac:dyDescent="0.25">
      <c r="B212">
        <v>2</v>
      </c>
      <c r="C212" t="s">
        <v>16</v>
      </c>
      <c r="D212">
        <v>71.599999999999994</v>
      </c>
      <c r="E212" s="2">
        <f t="shared" ref="E212:E214" si="39">D212*10.764</f>
        <v>770.7023999999999</v>
      </c>
      <c r="G212" t="s">
        <v>57</v>
      </c>
      <c r="H212">
        <v>3</v>
      </c>
      <c r="J212">
        <v>36.01</v>
      </c>
    </row>
    <row r="213" spans="1:10" x14ac:dyDescent="0.25">
      <c r="B213">
        <v>3</v>
      </c>
      <c r="C213" t="s">
        <v>59</v>
      </c>
      <c r="D213">
        <v>36.01</v>
      </c>
      <c r="E213" s="2">
        <f t="shared" si="39"/>
        <v>387.61163999999997</v>
      </c>
    </row>
    <row r="214" spans="1:10" x14ac:dyDescent="0.25">
      <c r="B214">
        <v>4</v>
      </c>
      <c r="C214" t="s">
        <v>17</v>
      </c>
      <c r="D214">
        <v>84.12</v>
      </c>
      <c r="E214" s="2">
        <f t="shared" si="39"/>
        <v>905.46767999999997</v>
      </c>
    </row>
    <row r="216" spans="1:10" x14ac:dyDescent="0.25">
      <c r="A216" s="1" t="s">
        <v>84</v>
      </c>
    </row>
    <row r="217" spans="1:10" x14ac:dyDescent="0.25">
      <c r="A217" t="s">
        <v>76</v>
      </c>
      <c r="B217">
        <v>1</v>
      </c>
      <c r="C217" t="s">
        <v>17</v>
      </c>
      <c r="D217">
        <v>84.12</v>
      </c>
      <c r="E217" s="2">
        <f t="shared" ref="E217:E220" si="40">D217*10.764</f>
        <v>905.46767999999997</v>
      </c>
    </row>
    <row r="218" spans="1:10" x14ac:dyDescent="0.25">
      <c r="B218">
        <v>2</v>
      </c>
      <c r="C218" t="s">
        <v>16</v>
      </c>
      <c r="D218">
        <v>71.599999999999994</v>
      </c>
      <c r="E218" s="2">
        <f t="shared" si="40"/>
        <v>770.7023999999999</v>
      </c>
    </row>
    <row r="219" spans="1:10" x14ac:dyDescent="0.25">
      <c r="B219">
        <v>3</v>
      </c>
      <c r="C219" t="s">
        <v>17</v>
      </c>
      <c r="D219">
        <v>85.84</v>
      </c>
      <c r="E219" s="2">
        <f t="shared" si="40"/>
        <v>923.98176000000001</v>
      </c>
    </row>
    <row r="220" spans="1:10" x14ac:dyDescent="0.25">
      <c r="B220">
        <v>4</v>
      </c>
      <c r="C220" t="s">
        <v>17</v>
      </c>
      <c r="D220">
        <v>84.12</v>
      </c>
      <c r="E220" s="2">
        <f t="shared" si="40"/>
        <v>905.46767999999997</v>
      </c>
    </row>
    <row r="222" spans="1:10" x14ac:dyDescent="0.25">
      <c r="A222" s="1" t="s">
        <v>85</v>
      </c>
    </row>
    <row r="223" spans="1:10" x14ac:dyDescent="0.25">
      <c r="A223" t="s">
        <v>76</v>
      </c>
      <c r="B223">
        <v>1</v>
      </c>
      <c r="C223" t="s">
        <v>17</v>
      </c>
      <c r="D223">
        <v>84.47</v>
      </c>
      <c r="E223" s="2">
        <f t="shared" ref="E223:E226" si="41">D223*10.764</f>
        <v>909.23507999999993</v>
      </c>
    </row>
    <row r="224" spans="1:10" x14ac:dyDescent="0.25">
      <c r="B224">
        <v>2</v>
      </c>
      <c r="C224" t="s">
        <v>16</v>
      </c>
      <c r="D224">
        <v>71.95</v>
      </c>
      <c r="E224" s="2">
        <f t="shared" si="41"/>
        <v>774.46979999999996</v>
      </c>
    </row>
    <row r="225" spans="1:5" x14ac:dyDescent="0.25">
      <c r="B225">
        <v>3</v>
      </c>
      <c r="C225" t="s">
        <v>17</v>
      </c>
      <c r="D225">
        <v>85.84</v>
      </c>
      <c r="E225" s="2">
        <f t="shared" si="41"/>
        <v>923.98176000000001</v>
      </c>
    </row>
    <row r="226" spans="1:5" x14ac:dyDescent="0.25">
      <c r="B226">
        <v>4</v>
      </c>
      <c r="C226" t="s">
        <v>17</v>
      </c>
      <c r="D226">
        <v>84.12</v>
      </c>
      <c r="E226" s="2">
        <f t="shared" si="41"/>
        <v>905.46767999999997</v>
      </c>
    </row>
    <row r="228" spans="1:5" x14ac:dyDescent="0.25">
      <c r="A228" s="1" t="s">
        <v>105</v>
      </c>
    </row>
    <row r="229" spans="1:5" x14ac:dyDescent="0.25">
      <c r="A229" t="s">
        <v>76</v>
      </c>
      <c r="B229">
        <v>1</v>
      </c>
      <c r="C229" t="s">
        <v>17</v>
      </c>
      <c r="D229">
        <v>84.47</v>
      </c>
      <c r="E229" s="2">
        <f t="shared" ref="E229:E232" si="42">D229*10.764</f>
        <v>909.23507999999993</v>
      </c>
    </row>
    <row r="230" spans="1:5" x14ac:dyDescent="0.25">
      <c r="B230">
        <v>2</v>
      </c>
      <c r="C230" t="s">
        <v>16</v>
      </c>
      <c r="D230">
        <v>71.95</v>
      </c>
      <c r="E230" s="2">
        <f t="shared" si="42"/>
        <v>774.46979999999996</v>
      </c>
    </row>
    <row r="231" spans="1:5" x14ac:dyDescent="0.25">
      <c r="B231">
        <v>3</v>
      </c>
      <c r="C231" t="s">
        <v>17</v>
      </c>
      <c r="D231">
        <v>96.1</v>
      </c>
      <c r="E231" s="2">
        <f t="shared" si="42"/>
        <v>1034.4204</v>
      </c>
    </row>
    <row r="232" spans="1:5" x14ac:dyDescent="0.25">
      <c r="B232">
        <v>4</v>
      </c>
      <c r="C232" t="s">
        <v>17</v>
      </c>
      <c r="D232">
        <v>84.12</v>
      </c>
      <c r="E232" s="2">
        <f t="shared" si="42"/>
        <v>905.46767999999997</v>
      </c>
    </row>
    <row r="236" spans="1:5" x14ac:dyDescent="0.25">
      <c r="A236" s="1" t="s">
        <v>93</v>
      </c>
    </row>
    <row r="237" spans="1:5" x14ac:dyDescent="0.25">
      <c r="A237" t="s">
        <v>76</v>
      </c>
      <c r="B237">
        <v>1</v>
      </c>
      <c r="C237" t="s">
        <v>17</v>
      </c>
      <c r="D237">
        <v>84.47</v>
      </c>
      <c r="E237" s="2">
        <f t="shared" ref="E237:E240" si="43">D237*10.764</f>
        <v>909.23507999999993</v>
      </c>
    </row>
    <row r="238" spans="1:5" x14ac:dyDescent="0.25">
      <c r="B238">
        <v>2</v>
      </c>
      <c r="C238" t="s">
        <v>16</v>
      </c>
      <c r="D238">
        <v>71.95</v>
      </c>
      <c r="E238" s="2">
        <f t="shared" si="43"/>
        <v>774.46979999999996</v>
      </c>
    </row>
    <row r="239" spans="1:5" x14ac:dyDescent="0.25">
      <c r="B239">
        <v>3</v>
      </c>
      <c r="C239" t="s">
        <v>17</v>
      </c>
      <c r="D239">
        <v>96.1</v>
      </c>
      <c r="E239" s="2">
        <f t="shared" si="43"/>
        <v>1034.4204</v>
      </c>
    </row>
    <row r="240" spans="1:5" x14ac:dyDescent="0.25">
      <c r="B240">
        <v>4</v>
      </c>
      <c r="C240" t="s">
        <v>17</v>
      </c>
      <c r="D240">
        <v>84.12</v>
      </c>
      <c r="E240" s="2">
        <f t="shared" si="43"/>
        <v>905.46767999999997</v>
      </c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6"/>
  <sheetViews>
    <sheetView topLeftCell="A8" zoomScale="130" zoomScaleNormal="130" workbookViewId="0">
      <selection activeCell="F28" sqref="F28"/>
    </sheetView>
  </sheetViews>
  <sheetFormatPr defaultRowHeight="15" x14ac:dyDescent="0.25"/>
  <cols>
    <col min="1" max="1" width="14.7109375" style="3" customWidth="1"/>
    <col min="2" max="3" width="9.140625" style="3"/>
    <col min="4" max="4" width="19.140625" style="3" customWidth="1"/>
    <col min="5" max="5" width="18.28515625" style="3" customWidth="1"/>
    <col min="6" max="6" width="17.5703125" style="3" customWidth="1"/>
    <col min="7" max="7" width="14.28515625" style="3" bestFit="1" customWidth="1"/>
    <col min="8" max="8" width="15.28515625" style="3" customWidth="1"/>
    <col min="9" max="9" width="18.7109375" style="3" customWidth="1"/>
    <col min="10" max="10" width="12" style="3" customWidth="1"/>
  </cols>
  <sheetData>
    <row r="1" spans="1:11" x14ac:dyDescent="0.25">
      <c r="E1" s="5"/>
    </row>
    <row r="2" spans="1:11" x14ac:dyDescent="0.25">
      <c r="A2" s="12" t="s">
        <v>9</v>
      </c>
      <c r="B2" s="12" t="s">
        <v>10</v>
      </c>
      <c r="C2" s="12" t="s">
        <v>25</v>
      </c>
      <c r="D2" s="12"/>
      <c r="E2" s="13" t="s">
        <v>11</v>
      </c>
      <c r="F2" s="12" t="s">
        <v>26</v>
      </c>
      <c r="G2"/>
      <c r="H2"/>
      <c r="I2"/>
      <c r="J2" t="s">
        <v>26</v>
      </c>
    </row>
    <row r="3" spans="1:11" x14ac:dyDescent="0.25">
      <c r="A3" t="s">
        <v>23</v>
      </c>
      <c r="B3" s="18" t="s">
        <v>24</v>
      </c>
      <c r="C3" s="18">
        <v>76.180000000000007</v>
      </c>
      <c r="D3" s="18">
        <f t="shared" ref="D3:D15" si="0">C3*10.764</f>
        <v>820.00152000000003</v>
      </c>
      <c r="E3" s="5">
        <v>30287927</v>
      </c>
      <c r="F3" s="50">
        <f>E3/D3</f>
        <v>36936.427873938577</v>
      </c>
      <c r="G3" s="5">
        <v>1817500</v>
      </c>
      <c r="H3" s="5">
        <v>30000</v>
      </c>
      <c r="I3" s="8">
        <f>E3+G3+H3</f>
        <v>32135427</v>
      </c>
      <c r="J3" s="8">
        <f>I3/D3</f>
        <v>39189.472478051015</v>
      </c>
      <c r="K3" s="3"/>
    </row>
    <row r="4" spans="1:11" x14ac:dyDescent="0.25">
      <c r="A4" t="s">
        <v>23</v>
      </c>
      <c r="B4" s="18" t="s">
        <v>27</v>
      </c>
      <c r="C4" s="18">
        <v>123.65</v>
      </c>
      <c r="D4" s="18">
        <f t="shared" si="0"/>
        <v>1330.9685999999999</v>
      </c>
      <c r="E4" s="5">
        <v>48154918</v>
      </c>
      <c r="F4" s="50">
        <f t="shared" ref="F4:F17" si="1">E4/D4</f>
        <v>36180.356170686522</v>
      </c>
      <c r="G4" s="5">
        <v>2889500</v>
      </c>
      <c r="H4" s="5">
        <v>30000</v>
      </c>
      <c r="I4" s="8">
        <f>E4+G4+H4</f>
        <v>51074418</v>
      </c>
      <c r="J4" s="8">
        <f>I4/D4</f>
        <v>38373.871479762936</v>
      </c>
      <c r="K4" s="3"/>
    </row>
    <row r="5" spans="1:11" x14ac:dyDescent="0.25">
      <c r="A5" t="s">
        <v>28</v>
      </c>
      <c r="B5" s="18" t="s">
        <v>29</v>
      </c>
      <c r="C5" s="18">
        <v>76.180000000000007</v>
      </c>
      <c r="D5" s="18">
        <f t="shared" si="0"/>
        <v>820.00152000000003</v>
      </c>
      <c r="E5" s="5">
        <v>32442574</v>
      </c>
      <c r="F5" s="50">
        <f t="shared" si="1"/>
        <v>39564.041295923453</v>
      </c>
      <c r="G5" s="5">
        <v>1947000</v>
      </c>
      <c r="H5" s="5">
        <v>30000</v>
      </c>
      <c r="I5" s="8">
        <f t="shared" ref="I5:I13" si="2">E5+G5+H5</f>
        <v>34419574</v>
      </c>
      <c r="J5" s="8">
        <f t="shared" ref="J5:J14" si="3">I5/D5</f>
        <v>41975.012436562312</v>
      </c>
      <c r="K5" s="3"/>
    </row>
    <row r="6" spans="1:11" x14ac:dyDescent="0.25">
      <c r="A6" t="s">
        <v>30</v>
      </c>
      <c r="B6" s="18" t="s">
        <v>31</v>
      </c>
      <c r="C6" s="18">
        <v>76.180000000000007</v>
      </c>
      <c r="D6" s="18">
        <f t="shared" si="0"/>
        <v>820.00152000000003</v>
      </c>
      <c r="E6" s="5">
        <v>29985714</v>
      </c>
      <c r="F6" s="50">
        <f t="shared" si="1"/>
        <v>36567.876118083295</v>
      </c>
      <c r="G6" s="5">
        <v>1799500</v>
      </c>
      <c r="H6" s="5">
        <v>30000</v>
      </c>
      <c r="I6" s="8">
        <f t="shared" si="2"/>
        <v>31815214</v>
      </c>
      <c r="J6" s="8">
        <f t="shared" si="3"/>
        <v>38798.969543373525</v>
      </c>
      <c r="K6" s="3"/>
    </row>
    <row r="7" spans="1:11" x14ac:dyDescent="0.25">
      <c r="A7" t="s">
        <v>32</v>
      </c>
      <c r="B7" s="18" t="s">
        <v>33</v>
      </c>
      <c r="C7" s="18">
        <v>160.44</v>
      </c>
      <c r="D7" s="18">
        <f t="shared" si="0"/>
        <v>1726.9761599999999</v>
      </c>
      <c r="E7" s="5">
        <v>64275410</v>
      </c>
      <c r="F7" s="50">
        <f t="shared" si="1"/>
        <v>37218.469767411269</v>
      </c>
      <c r="G7" s="5">
        <v>3857000</v>
      </c>
      <c r="H7" s="5">
        <v>30000</v>
      </c>
      <c r="I7" s="8">
        <f t="shared" si="2"/>
        <v>68162410</v>
      </c>
      <c r="J7" s="8">
        <f t="shared" si="3"/>
        <v>39469.224635967184</v>
      </c>
      <c r="K7" s="3"/>
    </row>
    <row r="8" spans="1:11" x14ac:dyDescent="0.25">
      <c r="A8" t="s">
        <v>23</v>
      </c>
      <c r="B8" s="18" t="s">
        <v>24</v>
      </c>
      <c r="C8" s="18">
        <v>76.180000000000007</v>
      </c>
      <c r="D8" s="18">
        <f t="shared" si="0"/>
        <v>820.00152000000003</v>
      </c>
      <c r="E8" s="5">
        <v>30287927</v>
      </c>
      <c r="F8" s="50">
        <f t="shared" si="1"/>
        <v>36936.427873938577</v>
      </c>
      <c r="G8" s="51">
        <v>1817500</v>
      </c>
      <c r="H8" s="5">
        <v>30000</v>
      </c>
      <c r="I8" s="8">
        <f t="shared" si="2"/>
        <v>32135427</v>
      </c>
      <c r="J8" s="8">
        <f t="shared" si="3"/>
        <v>39189.472478051015</v>
      </c>
      <c r="K8" s="3"/>
    </row>
    <row r="9" spans="1:11" x14ac:dyDescent="0.25">
      <c r="A9" t="s">
        <v>35</v>
      </c>
      <c r="B9" s="18" t="s">
        <v>34</v>
      </c>
      <c r="C9" s="18">
        <v>76.180000000000007</v>
      </c>
      <c r="D9" s="18">
        <f t="shared" si="0"/>
        <v>820.00152000000003</v>
      </c>
      <c r="E9" s="5">
        <v>31877619</v>
      </c>
      <c r="F9" s="50">
        <f t="shared" si="1"/>
        <v>38875.073060840179</v>
      </c>
      <c r="G9" s="51">
        <v>1913000</v>
      </c>
      <c r="H9" s="5">
        <v>30000</v>
      </c>
      <c r="I9" s="8">
        <f t="shared" si="2"/>
        <v>33820619</v>
      </c>
      <c r="J9" s="8">
        <f t="shared" si="3"/>
        <v>41244.580863703763</v>
      </c>
      <c r="K9" s="3"/>
    </row>
    <row r="10" spans="1:11" x14ac:dyDescent="0.25">
      <c r="A10" t="s">
        <v>37</v>
      </c>
      <c r="B10" s="18" t="s">
        <v>36</v>
      </c>
      <c r="C10" s="18">
        <v>160.24</v>
      </c>
      <c r="D10" s="18">
        <f t="shared" si="0"/>
        <v>1724.8233600000001</v>
      </c>
      <c r="E10" s="5">
        <v>68382018</v>
      </c>
      <c r="F10" s="50">
        <f t="shared" si="1"/>
        <v>39645.809296089312</v>
      </c>
      <c r="G10" s="51">
        <v>4103000</v>
      </c>
      <c r="H10" s="5">
        <v>30000</v>
      </c>
      <c r="I10" s="8">
        <f t="shared" si="2"/>
        <v>72515018</v>
      </c>
      <c r="J10" s="8">
        <f t="shared" si="3"/>
        <v>42041.996694664427</v>
      </c>
      <c r="K10" s="3"/>
    </row>
    <row r="11" spans="1:11" x14ac:dyDescent="0.25">
      <c r="A11" t="s">
        <v>38</v>
      </c>
      <c r="B11" s="3" t="s">
        <v>39</v>
      </c>
      <c r="C11" s="18">
        <v>76.180000000000007</v>
      </c>
      <c r="D11" s="18">
        <f t="shared" si="0"/>
        <v>820.00152000000003</v>
      </c>
      <c r="E11" s="5">
        <v>30988188</v>
      </c>
      <c r="F11" s="50">
        <f t="shared" si="1"/>
        <v>37790.403120228359</v>
      </c>
      <c r="G11" s="5">
        <v>1549500</v>
      </c>
      <c r="H11" s="5">
        <v>30000</v>
      </c>
      <c r="I11" s="8">
        <f t="shared" si="2"/>
        <v>32567688</v>
      </c>
      <c r="J11" s="8">
        <f t="shared" si="3"/>
        <v>39716.61906187686</v>
      </c>
      <c r="K11" s="3"/>
    </row>
    <row r="12" spans="1:11" x14ac:dyDescent="0.25">
      <c r="A12" t="s">
        <v>38</v>
      </c>
      <c r="B12" s="3" t="s">
        <v>40</v>
      </c>
      <c r="C12" s="18">
        <v>76.180000000000007</v>
      </c>
      <c r="D12" s="18">
        <f t="shared" si="0"/>
        <v>820.00152000000003</v>
      </c>
      <c r="E12" s="5">
        <v>28019424</v>
      </c>
      <c r="F12" s="50">
        <f t="shared" si="1"/>
        <v>34169.965928843645</v>
      </c>
      <c r="G12" s="5">
        <v>1681500</v>
      </c>
      <c r="H12" s="5">
        <v>30000</v>
      </c>
      <c r="I12" s="8">
        <f t="shared" si="2"/>
        <v>29730924</v>
      </c>
      <c r="J12" s="8">
        <f t="shared" si="3"/>
        <v>36257.157181854978</v>
      </c>
      <c r="K12" s="3"/>
    </row>
    <row r="13" spans="1:11" x14ac:dyDescent="0.25">
      <c r="A13" t="s">
        <v>38</v>
      </c>
      <c r="B13" s="3" t="s">
        <v>41</v>
      </c>
      <c r="C13" s="3">
        <v>160.44</v>
      </c>
      <c r="D13" s="18">
        <f t="shared" si="0"/>
        <v>1726.9761599999999</v>
      </c>
      <c r="E13" s="5">
        <v>64716998</v>
      </c>
      <c r="F13" s="50">
        <f t="shared" si="1"/>
        <v>37474.169880839581</v>
      </c>
      <c r="G13" s="5">
        <v>3883500</v>
      </c>
      <c r="H13" s="5">
        <v>30000</v>
      </c>
      <c r="I13" s="8">
        <f t="shared" si="2"/>
        <v>68630498</v>
      </c>
      <c r="J13" s="8">
        <f t="shared" si="3"/>
        <v>39740.269489302045</v>
      </c>
      <c r="K13" s="3"/>
    </row>
    <row r="14" spans="1:11" x14ac:dyDescent="0.25">
      <c r="A14"/>
      <c r="D14" s="18">
        <f t="shared" si="0"/>
        <v>0</v>
      </c>
      <c r="F14" s="50" t="e">
        <f t="shared" si="1"/>
        <v>#DIV/0!</v>
      </c>
      <c r="J14" s="8" t="e">
        <f t="shared" si="3"/>
        <v>#DIV/0!</v>
      </c>
      <c r="K14" s="3"/>
    </row>
    <row r="15" spans="1:11" x14ac:dyDescent="0.25">
      <c r="A15"/>
      <c r="D15" s="18">
        <f t="shared" si="0"/>
        <v>0</v>
      </c>
      <c r="F15" s="50" t="e">
        <f t="shared" si="1"/>
        <v>#DIV/0!</v>
      </c>
      <c r="K15" s="3"/>
    </row>
    <row r="16" spans="1:11" x14ac:dyDescent="0.25">
      <c r="A16"/>
      <c r="F16" s="50" t="e">
        <f t="shared" si="1"/>
        <v>#DIV/0!</v>
      </c>
      <c r="K16" s="3"/>
    </row>
    <row r="17" spans="1:11" x14ac:dyDescent="0.25">
      <c r="A17"/>
      <c r="F17" s="50" t="e">
        <f t="shared" si="1"/>
        <v>#DIV/0!</v>
      </c>
      <c r="K17" s="3"/>
    </row>
    <row r="18" spans="1:11" x14ac:dyDescent="0.25">
      <c r="A18"/>
      <c r="K18" s="3"/>
    </row>
    <row r="19" spans="1:11" x14ac:dyDescent="0.25">
      <c r="A19"/>
      <c r="K19" s="3"/>
    </row>
    <row r="20" spans="1:11" x14ac:dyDescent="0.25">
      <c r="A20"/>
      <c r="K20" s="3"/>
    </row>
    <row r="21" spans="1:11" x14ac:dyDescent="0.25">
      <c r="K21" s="3"/>
    </row>
    <row r="22" spans="1:11" x14ac:dyDescent="0.25">
      <c r="B22" s="3" t="s">
        <v>112</v>
      </c>
      <c r="D22" s="3" t="s">
        <v>11</v>
      </c>
      <c r="E22" s="3" t="s">
        <v>113</v>
      </c>
      <c r="K22" s="3"/>
    </row>
    <row r="23" spans="1:11" x14ac:dyDescent="0.25">
      <c r="B23" s="3">
        <v>905</v>
      </c>
      <c r="D23" s="5">
        <v>32600000</v>
      </c>
      <c r="E23" s="8">
        <f>D23/B23</f>
        <v>36022.099447513814</v>
      </c>
      <c r="K23" s="3"/>
    </row>
    <row r="24" spans="1:11" x14ac:dyDescent="0.25">
      <c r="B24" s="3">
        <v>705</v>
      </c>
      <c r="D24" s="5">
        <v>25400000</v>
      </c>
      <c r="E24" s="8">
        <f>D24/B24</f>
        <v>36028.368794326241</v>
      </c>
      <c r="K24" s="3"/>
    </row>
    <row r="25" spans="1:11" x14ac:dyDescent="0.25">
      <c r="D25" s="5"/>
      <c r="E25" s="8" t="e">
        <f t="shared" ref="E25:E35" si="4">D25/B25</f>
        <v>#DIV/0!</v>
      </c>
    </row>
    <row r="26" spans="1:11" x14ac:dyDescent="0.25">
      <c r="D26" s="5"/>
      <c r="E26" s="8" t="e">
        <f t="shared" si="4"/>
        <v>#DIV/0!</v>
      </c>
    </row>
    <row r="27" spans="1:11" x14ac:dyDescent="0.25">
      <c r="D27" s="5"/>
      <c r="E27" s="8" t="e">
        <f t="shared" si="4"/>
        <v>#DIV/0!</v>
      </c>
      <c r="F27" s="5"/>
    </row>
    <row r="28" spans="1:11" x14ac:dyDescent="0.25">
      <c r="D28" s="5"/>
      <c r="E28" s="8" t="e">
        <f t="shared" si="4"/>
        <v>#DIV/0!</v>
      </c>
    </row>
    <row r="29" spans="1:11" x14ac:dyDescent="0.25">
      <c r="D29" s="5"/>
      <c r="E29" s="8" t="e">
        <f t="shared" si="4"/>
        <v>#DIV/0!</v>
      </c>
    </row>
    <row r="30" spans="1:11" x14ac:dyDescent="0.25">
      <c r="D30" s="5"/>
      <c r="E30" s="8" t="e">
        <f t="shared" si="4"/>
        <v>#DIV/0!</v>
      </c>
      <c r="F30" s="5"/>
    </row>
    <row r="31" spans="1:11" x14ac:dyDescent="0.25">
      <c r="D31" s="5"/>
      <c r="E31" s="8" t="e">
        <f t="shared" si="4"/>
        <v>#DIV/0!</v>
      </c>
      <c r="F31" s="8"/>
    </row>
    <row r="32" spans="1:11" x14ac:dyDescent="0.25">
      <c r="D32" s="5"/>
      <c r="E32" s="8" t="e">
        <f t="shared" si="4"/>
        <v>#DIV/0!</v>
      </c>
    </row>
    <row r="33" spans="4:8" x14ac:dyDescent="0.25">
      <c r="D33" s="5"/>
      <c r="E33" s="8" t="e">
        <f t="shared" si="4"/>
        <v>#DIV/0!</v>
      </c>
      <c r="F33" s="5"/>
      <c r="H33" s="5"/>
    </row>
    <row r="34" spans="4:8" x14ac:dyDescent="0.25">
      <c r="D34" s="5"/>
      <c r="E34" s="8" t="e">
        <f t="shared" si="4"/>
        <v>#DIV/0!</v>
      </c>
      <c r="F34" s="5"/>
      <c r="H34" s="5"/>
    </row>
    <row r="35" spans="4:8" x14ac:dyDescent="0.25">
      <c r="D35" s="5"/>
      <c r="E35" s="8" t="e">
        <f t="shared" si="4"/>
        <v>#DIV/0!</v>
      </c>
      <c r="F35" s="5"/>
      <c r="H35" s="5"/>
    </row>
    <row r="36" spans="4:8" x14ac:dyDescent="0.25">
      <c r="F36" s="5"/>
      <c r="H36" s="5"/>
    </row>
    <row r="37" spans="4:8" x14ac:dyDescent="0.25">
      <c r="H37" s="5"/>
    </row>
    <row r="38" spans="4:8" x14ac:dyDescent="0.25">
      <c r="H38" s="5"/>
    </row>
    <row r="39" spans="4:8" x14ac:dyDescent="0.25">
      <c r="H39" s="5"/>
    </row>
    <row r="40" spans="4:8" x14ac:dyDescent="0.25">
      <c r="H40" s="5"/>
    </row>
    <row r="41" spans="4:8" x14ac:dyDescent="0.25">
      <c r="H41" s="5"/>
    </row>
    <row r="42" spans="4:8" x14ac:dyDescent="0.25">
      <c r="H42" s="5"/>
    </row>
    <row r="43" spans="4:8" x14ac:dyDescent="0.25">
      <c r="H43" s="5"/>
    </row>
    <row r="44" spans="4:8" x14ac:dyDescent="0.25">
      <c r="F44" s="8"/>
      <c r="H44" s="5"/>
    </row>
    <row r="45" spans="4:8" x14ac:dyDescent="0.25">
      <c r="F45" s="8"/>
      <c r="H45" s="5"/>
    </row>
    <row r="46" spans="4:8" x14ac:dyDescent="0.25">
      <c r="F46" s="8"/>
      <c r="H46" s="5"/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A3531-157B-4712-B753-E1C0518D32FA}">
  <dimension ref="A1"/>
  <sheetViews>
    <sheetView topLeftCell="A103" workbookViewId="0">
      <selection activeCell="A85" sqref="A8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Tower - 1</vt:lpstr>
      <vt:lpstr>Tower - 1 (Sale)</vt:lpstr>
      <vt:lpstr>Tower - 1 (Rehab)</vt:lpstr>
      <vt:lpstr>Tower - 2</vt:lpstr>
      <vt:lpstr>Tower - 2 (Sale)</vt:lpstr>
      <vt:lpstr>Tower - 2 (Rehab)</vt:lpstr>
      <vt:lpstr>Tower - 3</vt:lpstr>
      <vt:lpstr>Tower - 3 (Sale)</vt:lpstr>
      <vt:lpstr>Tower - 3 (Rehab)</vt:lpstr>
      <vt:lpstr>Tower - 4</vt:lpstr>
      <vt:lpstr>Tower - 4 (Sale)</vt:lpstr>
      <vt:lpstr>Tower - 4 (Rehab)</vt:lpstr>
      <vt:lpstr>Tower - 5</vt:lpstr>
      <vt:lpstr>Tower - 5 (Sale)</vt:lpstr>
      <vt:lpstr>Tower - 5 (Rehab)</vt:lpstr>
      <vt:lpstr>Total</vt:lpstr>
      <vt:lpstr>RERA</vt:lpstr>
      <vt:lpstr>Typical Floor</vt:lpstr>
      <vt:lpstr>IGR &amp; Rates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2024-02-20T12:45:34Z</dcterms:modified>
</cp:coreProperties>
</file>