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Cosmos Bank Rte verification - 2023\February - 2024\"/>
    </mc:Choice>
  </mc:AlternateContent>
  <xr:revisionPtr revIDLastSave="0" documentId="13_ncr:1_{930C8BA6-9B16-4088-B257-1C29C34CD1C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4" sheetId="26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  <sheet name="Sheet13" sheetId="25" r:id="rId15"/>
  </sheets>
  <calcPr calcId="191029"/>
</workbook>
</file>

<file path=xl/calcChain.xml><?xml version="1.0" encoding="utf-8"?>
<calcChain xmlns="http://schemas.openxmlformats.org/spreadsheetml/2006/main">
  <c r="V36" i="4" l="1"/>
  <c r="F34" i="4"/>
  <c r="P22" i="4"/>
  <c r="Q22" i="4" s="1"/>
  <c r="P21" i="4"/>
  <c r="Q21" i="4" s="1"/>
  <c r="P20" i="4"/>
  <c r="Q20" i="4" s="1"/>
  <c r="P19" i="4"/>
  <c r="Q19" i="4" s="1"/>
  <c r="P18" i="4"/>
  <c r="Q18" i="4" s="1"/>
  <c r="P17" i="4"/>
  <c r="Q17" i="4" s="1"/>
  <c r="P16" i="4"/>
  <c r="Q16" i="4" s="1"/>
  <c r="P15" i="4"/>
  <c r="P14" i="4"/>
  <c r="Q13" i="4"/>
  <c r="P6" i="4"/>
  <c r="Q6" i="4" s="1"/>
  <c r="P5" i="4"/>
  <c r="Q5" i="4" s="1"/>
  <c r="P4" i="4"/>
  <c r="Q4" i="4" s="1"/>
  <c r="P3" i="4"/>
  <c r="V40" i="4" l="1"/>
  <c r="V34" i="4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B6" i="4"/>
  <c r="C6" i="4" s="1"/>
  <c r="D6" i="4" s="1"/>
  <c r="J6" i="4"/>
  <c r="I6" i="4"/>
  <c r="E6" i="4"/>
  <c r="A6" i="4"/>
  <c r="P25" i="4"/>
  <c r="Q25" i="4" s="1"/>
  <c r="B25" i="4" s="1"/>
  <c r="C25" i="4" s="1"/>
  <c r="D25" i="4" s="1"/>
  <c r="J25" i="4"/>
  <c r="I25" i="4"/>
  <c r="E25" i="4"/>
  <c r="H25" i="4" s="1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D20" i="4" s="1"/>
  <c r="J20" i="4"/>
  <c r="I20" i="4"/>
  <c r="E20" i="4"/>
  <c r="A20" i="4"/>
  <c r="B19" i="4"/>
  <c r="C19" i="4" s="1"/>
  <c r="D19" i="4" s="1"/>
  <c r="J19" i="4"/>
  <c r="I19" i="4"/>
  <c r="E19" i="4"/>
  <c r="A19" i="4"/>
  <c r="B18" i="4"/>
  <c r="C18" i="4" s="1"/>
  <c r="D18" i="4" s="1"/>
  <c r="J18" i="4"/>
  <c r="I18" i="4"/>
  <c r="E18" i="4"/>
  <c r="A18" i="4"/>
  <c r="B17" i="4"/>
  <c r="C17" i="4" s="1"/>
  <c r="D17" i="4" s="1"/>
  <c r="J17" i="4"/>
  <c r="I17" i="4"/>
  <c r="E17" i="4"/>
  <c r="A17" i="4"/>
  <c r="B16" i="4"/>
  <c r="C16" i="4" s="1"/>
  <c r="D16" i="4" s="1"/>
  <c r="J16" i="4"/>
  <c r="I16" i="4"/>
  <c r="E16" i="4"/>
  <c r="A16" i="4"/>
  <c r="B15" i="4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B13" i="4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H11" i="4" s="1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B5" i="4"/>
  <c r="C5" i="4" s="1"/>
  <c r="D5" i="4" s="1"/>
  <c r="J5" i="4"/>
  <c r="I5" i="4"/>
  <c r="E5" i="4"/>
  <c r="A5" i="4"/>
  <c r="B4" i="4"/>
  <c r="C4" i="4" s="1"/>
  <c r="D4" i="4" s="1"/>
  <c r="J4" i="4"/>
  <c r="I4" i="4"/>
  <c r="E4" i="4"/>
  <c r="A4" i="4"/>
  <c r="B3" i="4"/>
  <c r="C3" i="4" s="1"/>
  <c r="D3" i="4" s="1"/>
  <c r="J3" i="4"/>
  <c r="I3" i="4"/>
  <c r="E3" i="4"/>
  <c r="A3" i="4"/>
  <c r="H6" i="4" l="1"/>
  <c r="H4" i="4"/>
  <c r="H21" i="4"/>
  <c r="H20" i="4"/>
  <c r="H17" i="4"/>
  <c r="H16" i="4"/>
  <c r="H13" i="4"/>
  <c r="H7" i="4"/>
  <c r="F6" i="4"/>
  <c r="F7" i="4"/>
  <c r="F8" i="4"/>
  <c r="G7" i="4"/>
  <c r="G8" i="4"/>
  <c r="G6" i="4"/>
  <c r="H14" i="4"/>
  <c r="H18" i="4"/>
  <c r="H22" i="4"/>
  <c r="H15" i="4"/>
  <c r="H19" i="4"/>
  <c r="H23" i="4"/>
  <c r="H24" i="4"/>
  <c r="F13" i="4"/>
  <c r="F15" i="4"/>
  <c r="F17" i="4"/>
  <c r="F19" i="4"/>
  <c r="F21" i="4"/>
  <c r="F22" i="4"/>
  <c r="F24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F14" i="4"/>
  <c r="F16" i="4"/>
  <c r="F18" i="4"/>
  <c r="F20" i="4"/>
  <c r="F23" i="4"/>
  <c r="F25" i="4"/>
  <c r="H3" i="4"/>
  <c r="H5" i="4"/>
  <c r="H9" i="4"/>
  <c r="H10" i="4"/>
  <c r="F3" i="4"/>
  <c r="F4" i="4"/>
  <c r="F10" i="4"/>
  <c r="F11" i="4"/>
  <c r="F5" i="4"/>
  <c r="F9" i="4"/>
  <c r="G3" i="4"/>
  <c r="G9" i="4"/>
  <c r="G10" i="4"/>
  <c r="G4" i="4"/>
  <c r="G5" i="4"/>
  <c r="G11" i="4"/>
  <c r="V45" i="4"/>
  <c r="V39" i="4"/>
  <c r="V41" i="4" s="1"/>
  <c r="V35" i="4"/>
  <c r="V42" i="4" l="1"/>
  <c r="V46" i="4" s="1"/>
  <c r="V49" i="4" s="1"/>
  <c r="V48" i="4" l="1"/>
  <c r="V47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<sst xmlns="http://schemas.openxmlformats.org/spreadsheetml/2006/main" count="45" uniqueCount="39">
  <si>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</si>
  <si>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</si>
  <si>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</si>
  <si>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</si>
  <si>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</si>
  <si>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</si>
  <si>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</si>
  <si>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</si>
  <si>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</si>
  <si>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</si>
  <si>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</si>
  <si>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</si>
  <si>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</si>
  <si>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</si>
  <si>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</si>
  <si>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</si>
  <si>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</si>
  <si>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</si>
  <si>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</si>
  <si>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</si>
  <si>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</si>
  <si>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</si>
  <si>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</si>
  <si>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</si>
  <si>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</si>
  <si>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</si>
  <si>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</si>
  <si>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</si>
  <si>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</si>
  <si>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</si>
  <si>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</si>
  <si>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</si>
  <si>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</si>
  <si>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</si>
  <si>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</si>
  <si>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</si>
  <si>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</si>
  <si>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Agree CA</t>
  </si>
  <si>
    <t>Agree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</si>
</sst>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0" xfId="0" applyFont="1"/>
    <xf numFmtId="164" fontId="12" fillId="0" borderId="0" xfId="0" applyNumberFormat="1" applyFont="1"/>
    <xf numFmtId="0" fontId="1" fillId="4" borderId="0" xfId="0" applyFont="1" applyFill="1"/>
    <xf numFmtId="0" fontId="13" fillId="0" borderId="4" xfId="1" applyNumberFormat="1" applyFont="1" applyFill="1" applyBorder="1"/>
    <xf numFmtId="0" fontId="13" fillId="0" borderId="4" xfId="0" applyFont="1" applyBorder="1"/>
    <xf numFmtId="0" fontId="14" fillId="0" borderId="4" xfId="1" applyNumberFormat="1" applyFont="1" applyFill="1" applyBorder="1" applyAlignment="1">
      <alignment wrapText="1"/>
    </xf>
    <xf numFmtId="0" fontId="5" fillId="0" borderId="4" xfId="0" applyFont="1" applyBorder="1"/>
    <xf numFmtId="0" fontId="14" fillId="0" borderId="4" xfId="1" applyNumberFormat="1" applyFont="1" applyFill="1" applyBorder="1"/>
    <xf numFmtId="43" fontId="5" fillId="0" borderId="4" xfId="0" applyNumberFormat="1" applyFon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4" fillId="3" borderId="4" xfId="0" applyFont="1" applyFill="1" applyBorder="1"/>
    <xf numFmtId="43" fontId="2" fillId="3" borderId="4" xfId="0" applyNumberFormat="1" applyFont="1" applyFill="1" applyBorder="1"/>
    <xf numFmtId="43" fontId="14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221063</xdr:colOff>
      <xdr:row>46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135A76-0780-4EE0-9C32-45FD0FFBD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241863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572856</xdr:colOff>
      <xdr:row>44</xdr:row>
      <xdr:rowOff>124948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A05425-EE22-4D79-ACD5-9A78F98F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716856" cy="8049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354431</xdr:colOff>
      <xdr:row>43</xdr:row>
      <xdr:rowOff>96380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488B3C-DCF1-4E3B-BBE2-F54E875C7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375231" cy="8097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135326</xdr:colOff>
      <xdr:row>41</xdr:row>
      <xdr:rowOff>67748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971559-B621-4178-AA81-CB819AC1F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156126" cy="7687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469258</xdr:colOff>
      <xdr:row>37</xdr:row>
      <xdr:rowOff>181911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A63444-FEE7-478B-815A-A81A9405D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47658" cy="67065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3"/>
  <sheetViews>
    <sheetView tabSelected="1" topLeftCell="A28" zoomScaleNormal="100" workbookViewId="0">
      <selection activeCell="G41" sqref="G4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s="52" customFormat="1" x14ac:dyDescent="0.25">
      <c r="A3" s="33">
        <f t="shared" ref="A3:A11" si="0">N3</f>
        <v>0</v>
      </c>
      <c r="B3" s="33">
        <f t="shared" ref="B3:B11" si="1">Q3</f>
        <v>225</v>
      </c>
      <c r="C3" s="33">
        <f>B3*1.2</f>
        <v>270</v>
      </c>
      <c r="D3" s="33">
        <f t="shared" ref="D3:D11" si="2">C3*1.2</f>
        <v>324</v>
      </c>
      <c r="E3" s="51">
        <f t="shared" ref="E3:E11" si="3">R3</f>
        <v>4500000</v>
      </c>
      <c r="F3" s="33">
        <f t="shared" ref="F3:F11" si="4">ROUND((E3/B3),0)</f>
        <v>20000</v>
      </c>
      <c r="G3" s="33">
        <f t="shared" ref="G3:G11" si="5">ROUND((E3/C3),0)</f>
        <v>16667</v>
      </c>
      <c r="H3" s="33">
        <f t="shared" ref="H3:H11" si="6">ROUND((E3/D3),0)</f>
        <v>13889</v>
      </c>
      <c r="I3" s="33" t="e">
        <f>#REF!</f>
        <v>#REF!</v>
      </c>
      <c r="J3" s="33">
        <f t="shared" ref="J3:J11" si="7">S3</f>
        <v>0</v>
      </c>
      <c r="O3" s="52">
        <v>0</v>
      </c>
      <c r="P3" s="52">
        <f t="shared" ref="P3:P6" si="8">O3/1.2</f>
        <v>0</v>
      </c>
      <c r="Q3" s="52">
        <v>225</v>
      </c>
      <c r="R3" s="53">
        <v>4500000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11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ref="Q3:Q6" si="10">P4/1.2</f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9" t="e">
        <f t="shared" si="4"/>
        <v>#DIV/0!</v>
      </c>
      <c r="G5" s="9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10"/>
        <v>0</v>
      </c>
      <c r="R5" s="2">
        <v>0</v>
      </c>
    </row>
    <row r="6" spans="1:20" s="7" customFormat="1" x14ac:dyDescent="0.25">
      <c r="A6" s="48">
        <f t="shared" ref="A6:A8" si="11">N6</f>
        <v>0</v>
      </c>
      <c r="B6" s="48">
        <f t="shared" ref="B6:B8" si="12">Q6</f>
        <v>0</v>
      </c>
      <c r="C6" s="48">
        <f t="shared" ref="C6:C8" si="13">B6*1.2</f>
        <v>0</v>
      </c>
      <c r="D6" s="48">
        <f t="shared" ref="D6:D8" si="14">C6*1.2</f>
        <v>0</v>
      </c>
      <c r="E6" s="49">
        <f t="shared" ref="E6:E8" si="15">R6</f>
        <v>0</v>
      </c>
      <c r="F6" s="48" t="e">
        <f t="shared" ref="F6:F8" si="16">ROUND((E6/B6),0)</f>
        <v>#DIV/0!</v>
      </c>
      <c r="G6" s="48" t="e">
        <f t="shared" ref="G6:G8" si="17">ROUND((E6/C6),0)</f>
        <v>#DIV/0!</v>
      </c>
      <c r="H6" s="48" t="e">
        <f t="shared" ref="H6:H8" si="18">ROUND((E6/D6),0)</f>
        <v>#DIV/0!</v>
      </c>
      <c r="I6" s="48" t="e">
        <f>#REF!</f>
        <v>#REF!</v>
      </c>
      <c r="J6" s="48">
        <f t="shared" ref="J6:J8" si="19">S6</f>
        <v>0</v>
      </c>
      <c r="O6" s="7">
        <v>0</v>
      </c>
      <c r="P6" s="7">
        <f t="shared" si="8"/>
        <v>0</v>
      </c>
      <c r="Q6" s="7">
        <f t="shared" si="10"/>
        <v>0</v>
      </c>
      <c r="R6" s="50">
        <v>0</v>
      </c>
    </row>
    <row r="7" spans="1:20" s="7" customFormat="1" x14ac:dyDescent="0.25">
      <c r="A7" s="48">
        <f t="shared" si="11"/>
        <v>0</v>
      </c>
      <c r="B7" s="48">
        <f t="shared" si="12"/>
        <v>0</v>
      </c>
      <c r="C7" s="48">
        <f t="shared" si="13"/>
        <v>0</v>
      </c>
      <c r="D7" s="48">
        <f t="shared" si="14"/>
        <v>0</v>
      </c>
      <c r="E7" s="49">
        <f t="shared" si="15"/>
        <v>0</v>
      </c>
      <c r="F7" s="48" t="e">
        <f t="shared" si="16"/>
        <v>#DIV/0!</v>
      </c>
      <c r="G7" s="48" t="e">
        <f t="shared" si="17"/>
        <v>#DIV/0!</v>
      </c>
      <c r="H7" s="48" t="e">
        <f t="shared" si="18"/>
        <v>#DIV/0!</v>
      </c>
      <c r="I7" s="48" t="e">
        <f>#REF!</f>
        <v>#REF!</v>
      </c>
      <c r="J7" s="48">
        <f t="shared" si="19"/>
        <v>0</v>
      </c>
      <c r="O7" s="7">
        <v>0</v>
      </c>
      <c r="P7" s="7">
        <f t="shared" ref="P6:P8" si="20">O7/1.2</f>
        <v>0</v>
      </c>
      <c r="Q7" s="7">
        <f t="shared" ref="Q7:Q8" si="21">P7/1.2</f>
        <v>0</v>
      </c>
      <c r="R7" s="50">
        <v>0</v>
      </c>
    </row>
    <row r="8" spans="1:20" s="7" customFormat="1" x14ac:dyDescent="0.25">
      <c r="A8" s="48">
        <f t="shared" si="11"/>
        <v>0</v>
      </c>
      <c r="B8" s="48">
        <f t="shared" si="12"/>
        <v>0</v>
      </c>
      <c r="C8" s="48">
        <f t="shared" si="13"/>
        <v>0</v>
      </c>
      <c r="D8" s="48">
        <f t="shared" si="14"/>
        <v>0</v>
      </c>
      <c r="E8" s="49">
        <f t="shared" si="15"/>
        <v>0</v>
      </c>
      <c r="F8" s="48" t="e">
        <f t="shared" si="16"/>
        <v>#DIV/0!</v>
      </c>
      <c r="G8" s="48" t="e">
        <f t="shared" si="17"/>
        <v>#DIV/0!</v>
      </c>
      <c r="H8" s="48" t="e">
        <f t="shared" si="18"/>
        <v>#DIV/0!</v>
      </c>
      <c r="I8" s="48" t="e">
        <f>#REF!</f>
        <v>#REF!</v>
      </c>
      <c r="J8" s="48">
        <f t="shared" si="19"/>
        <v>0</v>
      </c>
      <c r="O8" s="7">
        <v>0</v>
      </c>
      <c r="P8" s="7">
        <f t="shared" si="20"/>
        <v>0</v>
      </c>
      <c r="Q8" s="7">
        <f t="shared" si="21"/>
        <v>0</v>
      </c>
      <c r="R8" s="50">
        <v>0</v>
      </c>
    </row>
    <row r="9" spans="1:20" s="7" customFormat="1" x14ac:dyDescent="0.25">
      <c r="A9" s="48">
        <f t="shared" si="0"/>
        <v>0</v>
      </c>
      <c r="B9" s="48">
        <f t="shared" si="1"/>
        <v>0</v>
      </c>
      <c r="C9" s="48">
        <f t="shared" si="9"/>
        <v>0</v>
      </c>
      <c r="D9" s="48">
        <f t="shared" si="2"/>
        <v>0</v>
      </c>
      <c r="E9" s="49">
        <f t="shared" si="3"/>
        <v>0</v>
      </c>
      <c r="F9" s="48" t="e">
        <f t="shared" si="4"/>
        <v>#DIV/0!</v>
      </c>
      <c r="G9" s="48" t="e">
        <f t="shared" si="5"/>
        <v>#DIV/0!</v>
      </c>
      <c r="H9" s="48" t="e">
        <f t="shared" si="6"/>
        <v>#DIV/0!</v>
      </c>
      <c r="I9" s="48" t="e">
        <f>#REF!</f>
        <v>#REF!</v>
      </c>
      <c r="J9" s="48">
        <f t="shared" si="7"/>
        <v>0</v>
      </c>
      <c r="O9" s="7">
        <v>0</v>
      </c>
      <c r="P9" s="7">
        <f t="shared" ref="P3:Q11" si="22">O9/1.2</f>
        <v>0</v>
      </c>
      <c r="Q9" s="7">
        <f t="shared" si="22"/>
        <v>0</v>
      </c>
      <c r="R9" s="50">
        <v>0</v>
      </c>
    </row>
    <row r="10" spans="1:20" s="7" customFormat="1" x14ac:dyDescent="0.25">
      <c r="A10" s="48">
        <f t="shared" si="0"/>
        <v>0</v>
      </c>
      <c r="B10" s="48">
        <f t="shared" si="1"/>
        <v>0</v>
      </c>
      <c r="C10" s="48">
        <f t="shared" si="9"/>
        <v>0</v>
      </c>
      <c r="D10" s="48">
        <f t="shared" si="2"/>
        <v>0</v>
      </c>
      <c r="E10" s="49">
        <f t="shared" si="3"/>
        <v>0</v>
      </c>
      <c r="F10" s="48" t="e">
        <f t="shared" si="4"/>
        <v>#DIV/0!</v>
      </c>
      <c r="G10" s="48" t="e">
        <f t="shared" si="5"/>
        <v>#DIV/0!</v>
      </c>
      <c r="H10" s="48" t="e">
        <f t="shared" si="6"/>
        <v>#DIV/0!</v>
      </c>
      <c r="I10" s="48" t="e">
        <f>#REF!</f>
        <v>#REF!</v>
      </c>
      <c r="J10" s="48">
        <f t="shared" si="7"/>
        <v>0</v>
      </c>
      <c r="O10" s="7">
        <v>0</v>
      </c>
      <c r="P10" s="7">
        <f t="shared" si="22"/>
        <v>0</v>
      </c>
      <c r="Q10" s="7">
        <f t="shared" si="22"/>
        <v>0</v>
      </c>
      <c r="R10" s="50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22"/>
        <v>0</v>
      </c>
      <c r="Q11">
        <f t="shared" si="22"/>
        <v>0</v>
      </c>
      <c r="R11" s="2">
        <v>0</v>
      </c>
    </row>
    <row r="12" spans="1:20" ht="36.75" customHeight="1" x14ac:dyDescent="0.25">
      <c r="A12" s="46" t="s">
        <v>36</v>
      </c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</row>
    <row r="13" spans="1:20" s="52" customFormat="1" ht="14.25" customHeight="1" x14ac:dyDescent="0.25">
      <c r="A13" s="33">
        <f t="shared" ref="A13:A25" si="23">N13</f>
        <v>0</v>
      </c>
      <c r="B13" s="33">
        <f t="shared" ref="B13:B25" si="24">Q13</f>
        <v>225</v>
      </c>
      <c r="C13" s="33">
        <f>B13*1.2</f>
        <v>270</v>
      </c>
      <c r="D13" s="33">
        <f t="shared" ref="D13:D25" si="25">C13*1.2</f>
        <v>324</v>
      </c>
      <c r="E13" s="51">
        <f t="shared" ref="E13:E25" si="26">R13</f>
        <v>7200000</v>
      </c>
      <c r="F13" s="33">
        <f t="shared" ref="F13:F25" si="27">ROUND((E13/B13),0)</f>
        <v>32000</v>
      </c>
      <c r="G13" s="33">
        <f t="shared" ref="G13:G25" si="28">ROUND((E13/C13),0)</f>
        <v>26667</v>
      </c>
      <c r="H13" s="33">
        <f t="shared" ref="H13:H25" si="29">ROUND((E13/D13),0)</f>
        <v>22222</v>
      </c>
      <c r="I13" s="33" t="e">
        <f>#REF!</f>
        <v>#REF!</v>
      </c>
      <c r="J13" s="33">
        <f t="shared" ref="J13:J25" si="30">S13</f>
        <v>0</v>
      </c>
      <c r="O13" s="52">
        <v>0</v>
      </c>
      <c r="P13" s="52">
        <v>270</v>
      </c>
      <c r="Q13" s="52">
        <f t="shared" ref="Q13:Q22" si="31">P13/1.2</f>
        <v>225</v>
      </c>
      <c r="R13" s="53">
        <v>7200000</v>
      </c>
    </row>
    <row r="14" spans="1:20" s="52" customFormat="1" ht="14.25" customHeight="1" x14ac:dyDescent="0.25">
      <c r="A14" s="33">
        <f t="shared" si="23"/>
        <v>0</v>
      </c>
      <c r="B14" s="33">
        <f t="shared" si="24"/>
        <v>225</v>
      </c>
      <c r="C14" s="33">
        <f t="shared" ref="C14:C25" si="32">B14*1.2</f>
        <v>270</v>
      </c>
      <c r="D14" s="33">
        <f t="shared" si="25"/>
        <v>324</v>
      </c>
      <c r="E14" s="51">
        <f t="shared" si="26"/>
        <v>5700000</v>
      </c>
      <c r="F14" s="33">
        <f t="shared" si="27"/>
        <v>25333</v>
      </c>
      <c r="G14" s="33">
        <f t="shared" si="28"/>
        <v>21111</v>
      </c>
      <c r="H14" s="33">
        <f t="shared" si="29"/>
        <v>17593</v>
      </c>
      <c r="I14" s="33" t="e">
        <f>#REF!</f>
        <v>#REF!</v>
      </c>
      <c r="J14" s="33">
        <f t="shared" si="30"/>
        <v>0</v>
      </c>
      <c r="O14" s="52">
        <v>0</v>
      </c>
      <c r="P14" s="52">
        <f t="shared" ref="P13:P22" si="33">O14/1.2</f>
        <v>0</v>
      </c>
      <c r="Q14" s="52">
        <v>225</v>
      </c>
      <c r="R14" s="53">
        <v>5700000</v>
      </c>
    </row>
    <row r="15" spans="1:20" s="7" customFormat="1" ht="14.25" customHeight="1" x14ac:dyDescent="0.25">
      <c r="A15" s="48">
        <f t="shared" si="23"/>
        <v>0</v>
      </c>
      <c r="B15" s="48">
        <f t="shared" si="24"/>
        <v>225</v>
      </c>
      <c r="C15" s="48">
        <f t="shared" si="32"/>
        <v>270</v>
      </c>
      <c r="D15" s="48">
        <f t="shared" si="25"/>
        <v>324</v>
      </c>
      <c r="E15" s="49">
        <f t="shared" si="26"/>
        <v>7500000</v>
      </c>
      <c r="F15" s="48">
        <f t="shared" si="27"/>
        <v>33333</v>
      </c>
      <c r="G15" s="48">
        <f t="shared" si="28"/>
        <v>27778</v>
      </c>
      <c r="H15" s="48">
        <f t="shared" si="29"/>
        <v>23148</v>
      </c>
      <c r="I15" s="48" t="e">
        <f>#REF!</f>
        <v>#REF!</v>
      </c>
      <c r="J15" s="48">
        <f t="shared" si="30"/>
        <v>0</v>
      </c>
      <c r="O15" s="7">
        <v>0</v>
      </c>
      <c r="P15" s="7">
        <f t="shared" si="33"/>
        <v>0</v>
      </c>
      <c r="Q15" s="7">
        <v>225</v>
      </c>
      <c r="R15" s="50">
        <v>7500000</v>
      </c>
    </row>
    <row r="16" spans="1:20" s="52" customFormat="1" ht="14.25" customHeight="1" x14ac:dyDescent="0.25">
      <c r="A16" s="33">
        <f t="shared" si="23"/>
        <v>0</v>
      </c>
      <c r="B16" s="33">
        <f t="shared" si="24"/>
        <v>215.27777777777783</v>
      </c>
      <c r="C16" s="33">
        <f t="shared" si="32"/>
        <v>258.33333333333337</v>
      </c>
      <c r="D16" s="33">
        <f t="shared" si="25"/>
        <v>310.00000000000006</v>
      </c>
      <c r="E16" s="51">
        <f t="shared" si="26"/>
        <v>6500000</v>
      </c>
      <c r="F16" s="33">
        <f t="shared" si="27"/>
        <v>30194</v>
      </c>
      <c r="G16" s="33">
        <f t="shared" si="28"/>
        <v>25161</v>
      </c>
      <c r="H16" s="33">
        <f t="shared" si="29"/>
        <v>20968</v>
      </c>
      <c r="I16" s="33" t="e">
        <f>#REF!</f>
        <v>#REF!</v>
      </c>
      <c r="J16" s="33">
        <f t="shared" si="30"/>
        <v>0</v>
      </c>
      <c r="O16" s="52">
        <v>310</v>
      </c>
      <c r="P16" s="52">
        <f t="shared" si="33"/>
        <v>258.33333333333337</v>
      </c>
      <c r="Q16" s="52">
        <f t="shared" si="31"/>
        <v>215.27777777777783</v>
      </c>
      <c r="R16" s="53">
        <v>6500000</v>
      </c>
    </row>
    <row r="17" spans="1:25" s="7" customFormat="1" ht="14.25" customHeight="1" x14ac:dyDescent="0.25">
      <c r="A17" s="48">
        <f t="shared" si="23"/>
        <v>0</v>
      </c>
      <c r="B17" s="48">
        <f t="shared" si="24"/>
        <v>0</v>
      </c>
      <c r="C17" s="48">
        <f t="shared" si="32"/>
        <v>0</v>
      </c>
      <c r="D17" s="48">
        <f t="shared" si="25"/>
        <v>0</v>
      </c>
      <c r="E17" s="49">
        <f t="shared" si="26"/>
        <v>0</v>
      </c>
      <c r="F17" s="48" t="e">
        <f t="shared" si="27"/>
        <v>#DIV/0!</v>
      </c>
      <c r="G17" s="48" t="e">
        <f t="shared" si="28"/>
        <v>#DIV/0!</v>
      </c>
      <c r="H17" s="48" t="e">
        <f t="shared" si="29"/>
        <v>#DIV/0!</v>
      </c>
      <c r="I17" s="48" t="e">
        <f>#REF!</f>
        <v>#REF!</v>
      </c>
      <c r="J17" s="48">
        <f t="shared" si="30"/>
        <v>0</v>
      </c>
      <c r="O17" s="7">
        <v>0</v>
      </c>
      <c r="P17" s="7">
        <f t="shared" si="33"/>
        <v>0</v>
      </c>
      <c r="Q17" s="7">
        <f t="shared" si="31"/>
        <v>0</v>
      </c>
      <c r="R17" s="50">
        <v>0</v>
      </c>
    </row>
    <row r="18" spans="1:25" s="7" customFormat="1" ht="14.25" customHeight="1" x14ac:dyDescent="0.25">
      <c r="A18" s="48">
        <f t="shared" si="23"/>
        <v>0</v>
      </c>
      <c r="B18" s="48">
        <f t="shared" si="24"/>
        <v>0</v>
      </c>
      <c r="C18" s="48">
        <f t="shared" si="32"/>
        <v>0</v>
      </c>
      <c r="D18" s="48">
        <f t="shared" si="25"/>
        <v>0</v>
      </c>
      <c r="E18" s="49">
        <f t="shared" si="26"/>
        <v>0</v>
      </c>
      <c r="F18" s="48" t="e">
        <f t="shared" si="27"/>
        <v>#DIV/0!</v>
      </c>
      <c r="G18" s="48" t="e">
        <f t="shared" si="28"/>
        <v>#DIV/0!</v>
      </c>
      <c r="H18" s="48" t="e">
        <f t="shared" si="29"/>
        <v>#DIV/0!</v>
      </c>
      <c r="I18" s="48" t="e">
        <f>#REF!</f>
        <v>#REF!</v>
      </c>
      <c r="J18" s="48">
        <f t="shared" si="30"/>
        <v>0</v>
      </c>
      <c r="O18" s="7">
        <v>0</v>
      </c>
      <c r="P18" s="7">
        <f t="shared" si="33"/>
        <v>0</v>
      </c>
      <c r="Q18" s="7">
        <f t="shared" si="31"/>
        <v>0</v>
      </c>
      <c r="R18" s="50">
        <v>0</v>
      </c>
    </row>
    <row r="19" spans="1:25" s="7" customFormat="1" ht="14.25" customHeight="1" x14ac:dyDescent="0.25">
      <c r="A19" s="48">
        <f t="shared" si="23"/>
        <v>0</v>
      </c>
      <c r="B19" s="48">
        <f t="shared" si="24"/>
        <v>0</v>
      </c>
      <c r="C19" s="48">
        <f t="shared" si="32"/>
        <v>0</v>
      </c>
      <c r="D19" s="48">
        <f t="shared" si="25"/>
        <v>0</v>
      </c>
      <c r="E19" s="49">
        <f t="shared" si="26"/>
        <v>0</v>
      </c>
      <c r="F19" s="48" t="e">
        <f t="shared" si="27"/>
        <v>#DIV/0!</v>
      </c>
      <c r="G19" s="48" t="e">
        <f t="shared" si="28"/>
        <v>#DIV/0!</v>
      </c>
      <c r="H19" s="48" t="e">
        <f t="shared" si="29"/>
        <v>#DIV/0!</v>
      </c>
      <c r="I19" s="48" t="e">
        <f>#REF!</f>
        <v>#REF!</v>
      </c>
      <c r="J19" s="48">
        <f t="shared" si="30"/>
        <v>0</v>
      </c>
      <c r="O19" s="7">
        <v>0</v>
      </c>
      <c r="P19" s="7">
        <f t="shared" si="33"/>
        <v>0</v>
      </c>
      <c r="Q19" s="7">
        <f t="shared" si="31"/>
        <v>0</v>
      </c>
      <c r="R19" s="50">
        <v>0</v>
      </c>
    </row>
    <row r="20" spans="1:25" s="7" customFormat="1" ht="14.25" customHeight="1" x14ac:dyDescent="0.25">
      <c r="A20" s="48">
        <f t="shared" si="23"/>
        <v>0</v>
      </c>
      <c r="B20" s="48">
        <f t="shared" si="24"/>
        <v>0</v>
      </c>
      <c r="C20" s="48">
        <f t="shared" si="32"/>
        <v>0</v>
      </c>
      <c r="D20" s="48">
        <f t="shared" si="25"/>
        <v>0</v>
      </c>
      <c r="E20" s="49">
        <f t="shared" si="26"/>
        <v>0</v>
      </c>
      <c r="F20" s="48" t="e">
        <f t="shared" si="27"/>
        <v>#DIV/0!</v>
      </c>
      <c r="G20" s="48" t="e">
        <f t="shared" si="28"/>
        <v>#DIV/0!</v>
      </c>
      <c r="H20" s="48" t="e">
        <f t="shared" si="29"/>
        <v>#DIV/0!</v>
      </c>
      <c r="I20" s="48" t="e">
        <f>#REF!</f>
        <v>#REF!</v>
      </c>
      <c r="J20" s="48">
        <f t="shared" si="30"/>
        <v>0</v>
      </c>
      <c r="O20" s="7">
        <v>0</v>
      </c>
      <c r="P20" s="7">
        <f t="shared" si="33"/>
        <v>0</v>
      </c>
      <c r="Q20" s="7">
        <f t="shared" si="31"/>
        <v>0</v>
      </c>
      <c r="R20" s="50">
        <v>0</v>
      </c>
    </row>
    <row r="21" spans="1:25" s="7" customFormat="1" ht="14.25" customHeight="1" x14ac:dyDescent="0.25">
      <c r="A21" s="48">
        <f t="shared" si="23"/>
        <v>0</v>
      </c>
      <c r="B21" s="48">
        <f t="shared" si="24"/>
        <v>0</v>
      </c>
      <c r="C21" s="48">
        <f t="shared" si="32"/>
        <v>0</v>
      </c>
      <c r="D21" s="48">
        <f t="shared" si="25"/>
        <v>0</v>
      </c>
      <c r="E21" s="49">
        <f t="shared" si="26"/>
        <v>0</v>
      </c>
      <c r="F21" s="48" t="e">
        <f t="shared" si="27"/>
        <v>#DIV/0!</v>
      </c>
      <c r="G21" s="48" t="e">
        <f t="shared" si="28"/>
        <v>#DIV/0!</v>
      </c>
      <c r="H21" s="48" t="e">
        <f t="shared" si="29"/>
        <v>#DIV/0!</v>
      </c>
      <c r="I21" s="48" t="e">
        <f>#REF!</f>
        <v>#REF!</v>
      </c>
      <c r="J21" s="48">
        <f t="shared" si="30"/>
        <v>0</v>
      </c>
      <c r="O21" s="7">
        <v>0</v>
      </c>
      <c r="P21" s="7">
        <f t="shared" si="33"/>
        <v>0</v>
      </c>
      <c r="Q21" s="7">
        <f t="shared" si="31"/>
        <v>0</v>
      </c>
      <c r="R21" s="50">
        <v>0</v>
      </c>
    </row>
    <row r="22" spans="1:25" s="7" customFormat="1" ht="14.25" customHeight="1" x14ac:dyDescent="0.25">
      <c r="A22" s="48">
        <f t="shared" si="23"/>
        <v>0</v>
      </c>
      <c r="B22" s="48">
        <f t="shared" si="24"/>
        <v>0</v>
      </c>
      <c r="C22" s="48">
        <f t="shared" si="32"/>
        <v>0</v>
      </c>
      <c r="D22" s="48">
        <f t="shared" si="25"/>
        <v>0</v>
      </c>
      <c r="E22" s="49">
        <f t="shared" si="26"/>
        <v>0</v>
      </c>
      <c r="F22" s="48" t="e">
        <f t="shared" si="27"/>
        <v>#DIV/0!</v>
      </c>
      <c r="G22" s="48" t="e">
        <f t="shared" si="28"/>
        <v>#DIV/0!</v>
      </c>
      <c r="H22" s="48" t="e">
        <f t="shared" si="29"/>
        <v>#DIV/0!</v>
      </c>
      <c r="I22" s="48" t="e">
        <f>#REF!</f>
        <v>#REF!</v>
      </c>
      <c r="J22" s="48">
        <f t="shared" si="30"/>
        <v>0</v>
      </c>
      <c r="O22" s="7">
        <v>0</v>
      </c>
      <c r="P22" s="7">
        <f t="shared" si="33"/>
        <v>0</v>
      </c>
      <c r="Q22" s="7">
        <f t="shared" si="31"/>
        <v>0</v>
      </c>
      <c r="R22" s="50">
        <v>0</v>
      </c>
    </row>
    <row r="23" spans="1:25" s="7" customFormat="1" ht="14.25" customHeight="1" x14ac:dyDescent="0.25">
      <c r="A23" s="48">
        <f t="shared" si="23"/>
        <v>0</v>
      </c>
      <c r="B23" s="48">
        <f t="shared" si="24"/>
        <v>0</v>
      </c>
      <c r="C23" s="48">
        <f t="shared" si="32"/>
        <v>0</v>
      </c>
      <c r="D23" s="48">
        <f t="shared" si="25"/>
        <v>0</v>
      </c>
      <c r="E23" s="49">
        <f t="shared" si="26"/>
        <v>0</v>
      </c>
      <c r="F23" s="48" t="e">
        <f t="shared" si="27"/>
        <v>#DIV/0!</v>
      </c>
      <c r="G23" s="48" t="e">
        <f t="shared" si="28"/>
        <v>#DIV/0!</v>
      </c>
      <c r="H23" s="48" t="e">
        <f t="shared" si="29"/>
        <v>#DIV/0!</v>
      </c>
      <c r="I23" s="48" t="e">
        <f>#REF!</f>
        <v>#REF!</v>
      </c>
      <c r="J23" s="48">
        <f t="shared" si="30"/>
        <v>0</v>
      </c>
      <c r="O23" s="7">
        <v>0</v>
      </c>
      <c r="P23" s="7">
        <f t="shared" ref="P13:Q25" si="34">O23/1.2</f>
        <v>0</v>
      </c>
      <c r="Q23" s="7">
        <f t="shared" si="34"/>
        <v>0</v>
      </c>
      <c r="R23" s="50">
        <v>0</v>
      </c>
    </row>
    <row r="24" spans="1:25" s="7" customFormat="1" ht="14.25" customHeight="1" x14ac:dyDescent="0.25">
      <c r="A24" s="48">
        <f t="shared" si="23"/>
        <v>0</v>
      </c>
      <c r="B24" s="48">
        <f t="shared" si="24"/>
        <v>0</v>
      </c>
      <c r="C24" s="48">
        <f t="shared" si="32"/>
        <v>0</v>
      </c>
      <c r="D24" s="48">
        <f t="shared" si="25"/>
        <v>0</v>
      </c>
      <c r="E24" s="49">
        <f t="shared" si="26"/>
        <v>0</v>
      </c>
      <c r="F24" s="48" t="e">
        <f t="shared" si="27"/>
        <v>#DIV/0!</v>
      </c>
      <c r="G24" s="48" t="e">
        <f t="shared" si="28"/>
        <v>#DIV/0!</v>
      </c>
      <c r="H24" s="48" t="e">
        <f t="shared" si="29"/>
        <v>#DIV/0!</v>
      </c>
      <c r="I24" s="48" t="e">
        <f>#REF!</f>
        <v>#REF!</v>
      </c>
      <c r="J24" s="48">
        <f t="shared" si="30"/>
        <v>0</v>
      </c>
      <c r="O24" s="7">
        <v>0</v>
      </c>
      <c r="P24" s="7">
        <f t="shared" si="34"/>
        <v>0</v>
      </c>
      <c r="Q24" s="7">
        <f t="shared" si="34"/>
        <v>0</v>
      </c>
      <c r="R24" s="50">
        <v>0</v>
      </c>
    </row>
    <row r="25" spans="1:25" s="7" customFormat="1" x14ac:dyDescent="0.25">
      <c r="A25" s="48">
        <f t="shared" si="23"/>
        <v>0</v>
      </c>
      <c r="B25" s="48">
        <f t="shared" si="24"/>
        <v>0</v>
      </c>
      <c r="C25" s="48">
        <f t="shared" si="32"/>
        <v>0</v>
      </c>
      <c r="D25" s="48">
        <f t="shared" si="25"/>
        <v>0</v>
      </c>
      <c r="E25" s="49">
        <f t="shared" si="26"/>
        <v>0</v>
      </c>
      <c r="F25" s="48" t="e">
        <f t="shared" si="27"/>
        <v>#DIV/0!</v>
      </c>
      <c r="G25" s="48" t="e">
        <f t="shared" si="28"/>
        <v>#DIV/0!</v>
      </c>
      <c r="H25" s="48" t="e">
        <f t="shared" si="29"/>
        <v>#DIV/0!</v>
      </c>
      <c r="I25" s="48" t="e">
        <f>#REF!</f>
        <v>#REF!</v>
      </c>
      <c r="J25" s="48">
        <f t="shared" si="30"/>
        <v>0</v>
      </c>
      <c r="O25" s="7">
        <v>0</v>
      </c>
      <c r="P25" s="7">
        <f t="shared" si="34"/>
        <v>0</v>
      </c>
      <c r="Q25" s="7">
        <f t="shared" si="34"/>
        <v>0</v>
      </c>
      <c r="R25" s="50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F30"/>
      <c r="I30" s="4"/>
      <c r="J30" s="4"/>
      <c r="R30" s="2"/>
      <c r="X30" s="7"/>
      <c r="Y30" s="7"/>
    </row>
    <row r="31" spans="1:25" ht="14.25" customHeight="1" x14ac:dyDescent="0.3">
      <c r="F31"/>
      <c r="U31" s="34" t="s">
        <v>20</v>
      </c>
      <c r="V31" s="35"/>
      <c r="W31" s="31"/>
      <c r="X31" s="18"/>
      <c r="Y31" s="7"/>
    </row>
    <row r="32" spans="1:25" ht="38.25" customHeight="1" x14ac:dyDescent="0.3">
      <c r="S32" s="10"/>
      <c r="T32" s="10"/>
      <c r="U32" s="34" t="s">
        <v>21</v>
      </c>
      <c r="V32" s="35">
        <v>2023</v>
      </c>
      <c r="W32" s="31"/>
      <c r="X32" s="18"/>
      <c r="Y32" s="7"/>
    </row>
    <row r="33" spans="5:25" ht="16.5" x14ac:dyDescent="0.3">
      <c r="E33" t="s">
        <v>37</v>
      </c>
      <c r="S33" s="10"/>
      <c r="T33" s="10"/>
      <c r="U33" s="36" t="s">
        <v>22</v>
      </c>
      <c r="V33" s="37">
        <v>2005</v>
      </c>
      <c r="W33" s="31" t="s">
        <v>23</v>
      </c>
      <c r="X33" s="18"/>
      <c r="Y33" s="7"/>
    </row>
    <row r="34" spans="5:25" ht="16.5" x14ac:dyDescent="0.3">
      <c r="E34" t="s">
        <v>38</v>
      </c>
      <c r="F34" s="7">
        <f>25.09*10.764</f>
        <v>270.06876</v>
      </c>
      <c r="G34" s="6"/>
      <c r="H34" s="6"/>
      <c r="S34" s="10"/>
      <c r="T34" s="10"/>
      <c r="U34" s="38" t="s">
        <v>24</v>
      </c>
      <c r="V34" s="37">
        <f>V32-V33</f>
        <v>18</v>
      </c>
      <c r="W34" s="31"/>
      <c r="X34" s="18"/>
      <c r="Y34" s="7"/>
    </row>
    <row r="35" spans="5:25" ht="16.5" x14ac:dyDescent="0.3">
      <c r="S35" s="10"/>
      <c r="T35" s="10"/>
      <c r="U35" s="35"/>
      <c r="V35" s="37">
        <f>V34-60</f>
        <v>-42</v>
      </c>
      <c r="W35" s="31"/>
      <c r="X35" s="26"/>
      <c r="Y35" s="7"/>
    </row>
    <row r="36" spans="5:25" ht="16.5" x14ac:dyDescent="0.3">
      <c r="S36" s="10"/>
      <c r="T36" s="10"/>
      <c r="U36" s="35" t="s">
        <v>25</v>
      </c>
      <c r="V36" s="39">
        <f>270*2500</f>
        <v>675000</v>
      </c>
      <c r="W36" s="31"/>
      <c r="X36" s="26"/>
      <c r="Y36" s="7"/>
    </row>
    <row r="37" spans="5:25" ht="16.5" x14ac:dyDescent="0.3">
      <c r="S37" s="10"/>
      <c r="T37" s="10"/>
      <c r="U37" s="35" t="s">
        <v>26</v>
      </c>
      <c r="V37" s="37"/>
      <c r="W37" s="31"/>
      <c r="X37" s="26"/>
      <c r="Y37" s="7"/>
    </row>
    <row r="38" spans="5:25" ht="39" customHeight="1" x14ac:dyDescent="0.3">
      <c r="P38" s="47"/>
      <c r="Q38" s="47"/>
      <c r="R38" s="47"/>
      <c r="S38" s="47"/>
      <c r="U38" s="35"/>
      <c r="V38" s="37"/>
      <c r="W38" s="31"/>
      <c r="X38" s="26"/>
      <c r="Y38" s="7"/>
    </row>
    <row r="39" spans="5:25" ht="16.5" x14ac:dyDescent="0.3">
      <c r="U39" s="35" t="s">
        <v>27</v>
      </c>
      <c r="V39" s="40">
        <f>100-10</f>
        <v>90</v>
      </c>
      <c r="W39" s="31"/>
      <c r="X39" s="27"/>
      <c r="Y39" s="7"/>
    </row>
    <row r="40" spans="5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4" t="s">
        <v>28</v>
      </c>
      <c r="V40" s="37">
        <f>V39*10/60</f>
        <v>15</v>
      </c>
      <c r="W40" s="31"/>
      <c r="X40" s="18"/>
      <c r="Y40" s="7"/>
    </row>
    <row r="41" spans="5:25" ht="16.5" x14ac:dyDescent="0.3">
      <c r="Q41">
        <f>N29</f>
        <v>0</v>
      </c>
      <c r="R41" s="15">
        <f>N27</f>
        <v>0</v>
      </c>
      <c r="S41" s="15">
        <f>R41*Q41</f>
        <v>0</v>
      </c>
      <c r="U41" s="34"/>
      <c r="V41" s="41">
        <f>V40%</f>
        <v>0.15</v>
      </c>
      <c r="W41" s="31"/>
      <c r="X41" s="18"/>
      <c r="Y41" s="7"/>
    </row>
    <row r="42" spans="5:25" ht="16.5" x14ac:dyDescent="0.3">
      <c r="R42" s="6" t="s">
        <v>18</v>
      </c>
      <c r="S42" s="16">
        <f>SUM(S41:S41)</f>
        <v>0</v>
      </c>
      <c r="U42" s="34" t="s">
        <v>29</v>
      </c>
      <c r="V42" s="42">
        <f>ROUND((V36*V41),0)</f>
        <v>101250</v>
      </c>
      <c r="W42" s="31"/>
      <c r="X42" s="18"/>
      <c r="Y42" s="7"/>
    </row>
    <row r="43" spans="5:25" ht="16.5" x14ac:dyDescent="0.3">
      <c r="R43" s="6" t="s">
        <v>13</v>
      </c>
      <c r="S43" s="16">
        <f>S42*90%</f>
        <v>0</v>
      </c>
      <c r="U43" s="34" t="s">
        <v>16</v>
      </c>
      <c r="V43" s="42">
        <v>270</v>
      </c>
      <c r="W43" s="31"/>
      <c r="X43" s="18"/>
      <c r="Y43" s="7"/>
    </row>
    <row r="44" spans="5:25" ht="16.5" x14ac:dyDescent="0.3">
      <c r="R44" s="6" t="s">
        <v>19</v>
      </c>
      <c r="S44" s="16">
        <f>S42*80%</f>
        <v>0</v>
      </c>
      <c r="U44" s="35" t="s">
        <v>17</v>
      </c>
      <c r="V44" s="37">
        <v>20000</v>
      </c>
      <c r="W44" s="31"/>
      <c r="X44" s="18"/>
      <c r="Y44" s="7"/>
    </row>
    <row r="45" spans="5:25" ht="16.5" x14ac:dyDescent="0.3">
      <c r="S45" s="10"/>
      <c r="T45" s="10"/>
      <c r="U45" s="35" t="s">
        <v>30</v>
      </c>
      <c r="V45" s="39">
        <f>V44*V43</f>
        <v>5400000</v>
      </c>
      <c r="W45" s="31"/>
      <c r="X45" s="26"/>
      <c r="Y45" s="7"/>
    </row>
    <row r="46" spans="5:25" ht="16.5" x14ac:dyDescent="0.3">
      <c r="S46" s="10"/>
      <c r="T46" s="10"/>
      <c r="U46" s="43" t="s">
        <v>31</v>
      </c>
      <c r="V46" s="44">
        <f>V45-V42</f>
        <v>5298750</v>
      </c>
      <c r="W46" s="32"/>
      <c r="X46" s="26"/>
      <c r="Y46" s="7"/>
    </row>
    <row r="47" spans="5:25" ht="16.5" x14ac:dyDescent="0.3">
      <c r="P47" s="13" t="s">
        <v>14</v>
      </c>
      <c r="S47" s="10"/>
      <c r="T47" s="11"/>
      <c r="U47" s="43" t="s">
        <v>32</v>
      </c>
      <c r="V47" s="44">
        <f>V46*0.9</f>
        <v>4768875</v>
      </c>
      <c r="W47" s="31"/>
      <c r="X47" s="28"/>
      <c r="Y47" s="7"/>
    </row>
    <row r="48" spans="5:25" ht="16.5" x14ac:dyDescent="0.3">
      <c r="S48" s="11"/>
      <c r="T48" s="10"/>
      <c r="U48" s="43" t="s">
        <v>33</v>
      </c>
      <c r="V48" s="45">
        <f>V46*0.8</f>
        <v>4239000</v>
      </c>
      <c r="W48" s="31"/>
      <c r="X48" s="29"/>
      <c r="Y48" s="7"/>
    </row>
    <row r="49" spans="15:25" ht="16.5" x14ac:dyDescent="0.3">
      <c r="S49" s="10"/>
      <c r="T49" s="10"/>
      <c r="U49" s="43" t="s">
        <v>34</v>
      </c>
      <c r="V49" s="44">
        <f>V46*0.03/12</f>
        <v>13246.875</v>
      </c>
      <c r="W49" s="31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4" workbookViewId="0">
      <selection activeCell="O46" sqref="O46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DC03A-829C-4E6D-9973-578DC416B3EC}">
  <dimension ref="A1"/>
  <sheetViews>
    <sheetView workbookViewId="0">
      <selection activeCell="I25" sqref="I25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35EF2-E105-4228-958D-CA1D52C7BBE2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2024-02-14T05:48:28Z</dcterms:modified>
</cp:coreProperties>
</file>