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hreeji Eternity Wing - D - Borivali\"/>
    </mc:Choice>
  </mc:AlternateContent>
  <xr:revisionPtr revIDLastSave="0" documentId="13_ncr:1_{1966390B-991E-4E7D-B347-57155E7DF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- Wing" sheetId="87" r:id="rId1"/>
    <sheet name="Total" sheetId="79" r:id="rId2"/>
    <sheet name="Rera" sheetId="92" r:id="rId3"/>
    <sheet name="Typical Floor" sheetId="85" r:id="rId4"/>
    <sheet name="IGR" sheetId="97" r:id="rId5"/>
    <sheet name="RR" sheetId="98" r:id="rId6"/>
  </sheets>
  <definedNames>
    <definedName name="_xlnm._FilterDatabase" localSheetId="0" hidden="1">'D- Wing'!$F$3:$L$20</definedName>
  </definedNames>
  <calcPr calcId="191029"/>
</workbook>
</file>

<file path=xl/calcChain.xml><?xml version="1.0" encoding="utf-8"?>
<calcChain xmlns="http://schemas.openxmlformats.org/spreadsheetml/2006/main">
  <c r="J30" i="97" l="1"/>
  <c r="J29" i="97"/>
  <c r="E4" i="79"/>
  <c r="N3" i="87"/>
  <c r="L72" i="87"/>
  <c r="L25" i="87"/>
  <c r="L26" i="87"/>
  <c r="L27" i="87"/>
  <c r="L28" i="87"/>
  <c r="L29" i="87"/>
  <c r="L30" i="87"/>
  <c r="L31" i="87"/>
  <c r="L32" i="87"/>
  <c r="L33" i="87"/>
  <c r="L34" i="87"/>
  <c r="L35" i="87"/>
  <c r="L36" i="87"/>
  <c r="L37" i="87"/>
  <c r="L38" i="87"/>
  <c r="L39" i="87"/>
  <c r="L40" i="87"/>
  <c r="L41" i="87"/>
  <c r="L42" i="87"/>
  <c r="L43" i="87"/>
  <c r="L44" i="87"/>
  <c r="L45" i="87"/>
  <c r="L46" i="87"/>
  <c r="L47" i="87"/>
  <c r="L48" i="87"/>
  <c r="L49" i="87"/>
  <c r="L50" i="87"/>
  <c r="L51" i="87"/>
  <c r="L52" i="87"/>
  <c r="L53" i="87"/>
  <c r="L54" i="87"/>
  <c r="L55" i="87"/>
  <c r="L56" i="87"/>
  <c r="L57" i="87"/>
  <c r="L58" i="87"/>
  <c r="L59" i="87"/>
  <c r="L60" i="87"/>
  <c r="L61" i="87"/>
  <c r="L62" i="87"/>
  <c r="L63" i="87"/>
  <c r="L64" i="87"/>
  <c r="L65" i="87"/>
  <c r="L66" i="87"/>
  <c r="L67" i="87"/>
  <c r="L68" i="87"/>
  <c r="L69" i="87"/>
  <c r="L70" i="87"/>
  <c r="L71" i="87"/>
  <c r="F72" i="87"/>
  <c r="G72" i="87"/>
  <c r="H4" i="87"/>
  <c r="I4" i="87" s="1"/>
  <c r="J4" i="87" s="1"/>
  <c r="K4" i="87" s="1"/>
  <c r="L4" i="87"/>
  <c r="L7" i="87"/>
  <c r="L12" i="87"/>
  <c r="I30" i="97"/>
  <c r="F30" i="97"/>
  <c r="G30" i="97"/>
  <c r="I29" i="97"/>
  <c r="G29" i="97"/>
  <c r="F29" i="97"/>
  <c r="G28" i="97"/>
  <c r="I28" i="97" s="1"/>
  <c r="F28" i="97"/>
  <c r="F20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24" i="87"/>
  <c r="L24" i="87"/>
  <c r="G15" i="87"/>
  <c r="L15" i="87" s="1"/>
  <c r="G17" i="87"/>
  <c r="L17" i="87" s="1"/>
  <c r="AC29" i="92"/>
  <c r="H20" i="85"/>
  <c r="M9" i="85"/>
  <c r="M8" i="85"/>
  <c r="M7" i="85"/>
  <c r="M6" i="85"/>
  <c r="M5" i="85"/>
  <c r="M4" i="85"/>
  <c r="M3" i="85"/>
  <c r="M2" i="85"/>
  <c r="E25" i="85"/>
  <c r="E24" i="85"/>
  <c r="E21" i="85"/>
  <c r="E20" i="85"/>
  <c r="E17" i="85"/>
  <c r="E16" i="85"/>
  <c r="E13" i="85"/>
  <c r="E12" i="85"/>
  <c r="E9" i="85"/>
  <c r="E8" i="85"/>
  <c r="E4" i="85"/>
  <c r="AF22" i="92"/>
  <c r="AE15" i="92"/>
  <c r="AE16" i="92"/>
  <c r="AE17" i="92"/>
  <c r="AE18" i="92"/>
  <c r="AE19" i="92"/>
  <c r="AE20" i="92"/>
  <c r="AE21" i="92"/>
  <c r="AE14" i="92"/>
  <c r="M9" i="97"/>
  <c r="O8" i="97"/>
  <c r="M8" i="97"/>
  <c r="M6" i="97"/>
  <c r="M5" i="97"/>
  <c r="M7" i="97"/>
  <c r="G3" i="87"/>
  <c r="L3" i="87" s="1"/>
  <c r="G4" i="87"/>
  <c r="G5" i="87"/>
  <c r="L5" i="87" s="1"/>
  <c r="G6" i="87"/>
  <c r="L6" i="87" s="1"/>
  <c r="G7" i="87"/>
  <c r="G8" i="87"/>
  <c r="L8" i="87" s="1"/>
  <c r="G9" i="87"/>
  <c r="L9" i="87" s="1"/>
  <c r="G10" i="87"/>
  <c r="L10" i="87" s="1"/>
  <c r="G11" i="87"/>
  <c r="L11" i="87" s="1"/>
  <c r="G12" i="87"/>
  <c r="G13" i="87"/>
  <c r="L13" i="87" s="1"/>
  <c r="G18" i="87"/>
  <c r="L18" i="87" s="1"/>
  <c r="G19" i="87"/>
  <c r="L19" i="87" s="1"/>
  <c r="F20" i="97"/>
  <c r="G20" i="97"/>
  <c r="G18" i="97"/>
  <c r="G19" i="97"/>
  <c r="I10" i="97"/>
  <c r="I11" i="97"/>
  <c r="I12" i="97"/>
  <c r="I13" i="97"/>
  <c r="I14" i="97"/>
  <c r="I15" i="97"/>
  <c r="I16" i="97"/>
  <c r="I17" i="97"/>
  <c r="I18" i="97"/>
  <c r="I19" i="97"/>
  <c r="I20" i="97"/>
  <c r="F7" i="97"/>
  <c r="G7" i="97" s="1"/>
  <c r="F8" i="97"/>
  <c r="G8" i="97" s="1"/>
  <c r="I8" i="97" s="1"/>
  <c r="F9" i="97"/>
  <c r="F10" i="97"/>
  <c r="G10" i="97" s="1"/>
  <c r="F11" i="97"/>
  <c r="F12" i="97"/>
  <c r="F13" i="97"/>
  <c r="F14" i="97"/>
  <c r="F15" i="97"/>
  <c r="F16" i="97"/>
  <c r="F17" i="97"/>
  <c r="F18" i="97"/>
  <c r="F19" i="97"/>
  <c r="G9" i="97"/>
  <c r="I9" i="97" s="1"/>
  <c r="G11" i="97"/>
  <c r="G12" i="97"/>
  <c r="G13" i="97"/>
  <c r="G14" i="97"/>
  <c r="G15" i="97"/>
  <c r="G16" i="97"/>
  <c r="G17" i="97"/>
  <c r="F6" i="97"/>
  <c r="G6" i="97" s="1"/>
  <c r="G5" i="97"/>
  <c r="I5" i="97" s="1"/>
  <c r="F5" i="97"/>
  <c r="G14" i="87" l="1"/>
  <c r="L14" i="87" s="1"/>
  <c r="G16" i="87"/>
  <c r="L16" i="87" s="1"/>
  <c r="I6" i="97"/>
  <c r="O6" i="97"/>
  <c r="I7" i="97"/>
  <c r="O7" i="97"/>
  <c r="O9" i="97"/>
  <c r="O5" i="97"/>
  <c r="F4" i="79"/>
  <c r="D4" i="79"/>
  <c r="G4" i="79"/>
  <c r="H4" i="79"/>
  <c r="G20" i="87" l="1"/>
  <c r="F7" i="79"/>
  <c r="J3" i="79" l="1"/>
  <c r="L20" i="87" l="1"/>
  <c r="J2" i="79" l="1"/>
  <c r="J4" i="79" s="1"/>
  <c r="L2" i="79" l="1"/>
  <c r="L4" i="79" s="1"/>
  <c r="I3" i="87" l="1"/>
  <c r="J3" i="87" s="1"/>
  <c r="K3" i="87" l="1"/>
  <c r="H5" i="87" l="1"/>
  <c r="H6" i="87" s="1"/>
  <c r="I5" i="87" l="1"/>
  <c r="J5" i="87" s="1"/>
  <c r="K5" i="87" s="1"/>
  <c r="I6" i="87"/>
  <c r="J6" i="87" s="1"/>
  <c r="K6" i="87" s="1"/>
  <c r="H7" i="87" l="1"/>
  <c r="I7" i="87" s="1"/>
  <c r="J7" i="87" s="1"/>
  <c r="K7" i="87" s="1"/>
  <c r="H8" i="87" l="1"/>
  <c r="I8" i="87" s="1"/>
  <c r="J8" i="87" s="1"/>
  <c r="K8" i="87" s="1"/>
  <c r="H9" i="87"/>
  <c r="I9" i="87" s="1"/>
  <c r="J9" i="87" s="1"/>
  <c r="K9" i="87" s="1"/>
  <c r="H10" i="87" l="1"/>
  <c r="I10" i="87" s="1"/>
  <c r="J10" i="87" s="1"/>
  <c r="K10" i="87" s="1"/>
  <c r="H11" i="87"/>
  <c r="I11" i="87" s="1"/>
  <c r="J11" i="87" s="1"/>
  <c r="K11" i="87" s="1"/>
  <c r="H12" i="87"/>
  <c r="I12" i="87" l="1"/>
  <c r="J12" i="87" s="1"/>
  <c r="K12" i="87" s="1"/>
  <c r="H13" i="87"/>
  <c r="H14" i="87" l="1"/>
  <c r="I13" i="87"/>
  <c r="J13" i="87" s="1"/>
  <c r="K13" i="87" s="1"/>
  <c r="I14" i="87" l="1"/>
  <c r="J14" i="87" s="1"/>
  <c r="K14" i="87" s="1"/>
  <c r="H15" i="87"/>
  <c r="H16" i="87" l="1"/>
  <c r="I15" i="87"/>
  <c r="J15" i="87" s="1"/>
  <c r="K15" i="87" s="1"/>
  <c r="I16" i="87" l="1"/>
  <c r="H17" i="87"/>
  <c r="H18" i="87" l="1"/>
  <c r="I17" i="87"/>
  <c r="J17" i="87" s="1"/>
  <c r="K17" i="87" s="1"/>
  <c r="J16" i="87"/>
  <c r="K16" i="87" l="1"/>
  <c r="I18" i="87"/>
  <c r="H19" i="87"/>
  <c r="I19" i="87" l="1"/>
  <c r="J19" i="87" s="1"/>
  <c r="K19" i="87" s="1"/>
  <c r="H24" i="87"/>
  <c r="J18" i="87"/>
  <c r="I20" i="87"/>
  <c r="H25" i="87" l="1"/>
  <c r="I24" i="87"/>
  <c r="K18" i="87"/>
  <c r="J20" i="87"/>
  <c r="J24" i="87" l="1"/>
  <c r="I25" i="87"/>
  <c r="H26" i="87"/>
  <c r="I26" i="87" l="1"/>
  <c r="H27" i="87"/>
  <c r="J25" i="87"/>
  <c r="K24" i="87"/>
  <c r="K25" i="87" l="1"/>
  <c r="H28" i="87"/>
  <c r="I27" i="87"/>
  <c r="J26" i="87"/>
  <c r="I28" i="87" l="1"/>
  <c r="J28" i="87" s="1"/>
  <c r="K28" i="87" s="1"/>
  <c r="H29" i="87"/>
  <c r="J27" i="87"/>
  <c r="K27" i="87" s="1"/>
  <c r="K26" i="87"/>
  <c r="H30" i="87" l="1"/>
  <c r="I29" i="87"/>
  <c r="J29" i="87" l="1"/>
  <c r="K29" i="87" s="1"/>
  <c r="I30" i="87"/>
  <c r="H31" i="87"/>
  <c r="J30" i="87" l="1"/>
  <c r="K30" i="87" s="1"/>
  <c r="I31" i="87"/>
  <c r="H32" i="87"/>
  <c r="J31" i="87" l="1"/>
  <c r="K31" i="87" s="1"/>
  <c r="I32" i="87"/>
  <c r="H33" i="87"/>
  <c r="I33" i="87" l="1"/>
  <c r="H34" i="87"/>
  <c r="J32" i="87"/>
  <c r="K32" i="87" s="1"/>
  <c r="H35" i="87" l="1"/>
  <c r="I34" i="87"/>
  <c r="J33" i="87"/>
  <c r="K33" i="87" s="1"/>
  <c r="J34" i="87" l="1"/>
  <c r="K34" i="87" s="1"/>
  <c r="H36" i="87"/>
  <c r="H37" i="87" s="1"/>
  <c r="I35" i="87"/>
  <c r="I37" i="87" l="1"/>
  <c r="H38" i="87"/>
  <c r="I36" i="87"/>
  <c r="J36" i="87" s="1"/>
  <c r="K36" i="87" s="1"/>
  <c r="J35" i="87"/>
  <c r="K35" i="87" s="1"/>
  <c r="H39" i="87" l="1"/>
  <c r="I38" i="87"/>
  <c r="J37" i="87"/>
  <c r="K37" i="87" s="1"/>
  <c r="J38" i="87" l="1"/>
  <c r="K38" i="87" s="1"/>
  <c r="H40" i="87"/>
  <c r="I39" i="87"/>
  <c r="H41" i="87" l="1"/>
  <c r="I40" i="87"/>
  <c r="J40" i="87" s="1"/>
  <c r="K40" i="87" s="1"/>
  <c r="J39" i="87"/>
  <c r="K39" i="87" s="1"/>
  <c r="I41" i="87" l="1"/>
  <c r="H42" i="87"/>
  <c r="I42" i="87" l="1"/>
  <c r="H43" i="87"/>
  <c r="J41" i="87"/>
  <c r="K41" i="87" s="1"/>
  <c r="I43" i="87" l="1"/>
  <c r="J43" i="87" s="1"/>
  <c r="K43" i="87" s="1"/>
  <c r="H44" i="87"/>
  <c r="J42" i="87"/>
  <c r="K42" i="87" s="1"/>
  <c r="I44" i="87" l="1"/>
  <c r="J44" i="87" s="1"/>
  <c r="K44" i="87" s="1"/>
  <c r="H45" i="87"/>
  <c r="I45" i="87" l="1"/>
  <c r="H46" i="87"/>
  <c r="I46" i="87" l="1"/>
  <c r="H47" i="87"/>
  <c r="J45" i="87"/>
  <c r="K45" i="87" s="1"/>
  <c r="H48" i="87" l="1"/>
  <c r="I47" i="87"/>
  <c r="J47" i="87" s="1"/>
  <c r="K47" i="87" s="1"/>
  <c r="J46" i="87"/>
  <c r="K46" i="87" s="1"/>
  <c r="I48" i="87" l="1"/>
  <c r="J48" i="87" s="1"/>
  <c r="K48" i="87" s="1"/>
  <c r="H49" i="87"/>
  <c r="I49" i="87" l="1"/>
  <c r="H50" i="87"/>
  <c r="I50" i="87" l="1"/>
  <c r="H51" i="87"/>
  <c r="J49" i="87"/>
  <c r="K49" i="87" s="1"/>
  <c r="I51" i="87" l="1"/>
  <c r="H52" i="87"/>
  <c r="J50" i="87"/>
  <c r="K50" i="87" s="1"/>
  <c r="I52" i="87" l="1"/>
  <c r="J52" i="87" s="1"/>
  <c r="K52" i="87" s="1"/>
  <c r="H53" i="87"/>
  <c r="J51" i="87"/>
  <c r="K51" i="87" s="1"/>
  <c r="I53" i="87" l="1"/>
  <c r="J53" i="87" s="1"/>
  <c r="K53" i="87" s="1"/>
  <c r="H54" i="87"/>
  <c r="H55" i="87" l="1"/>
  <c r="I54" i="87"/>
  <c r="J54" i="87" l="1"/>
  <c r="K54" i="87" s="1"/>
  <c r="I55" i="87"/>
  <c r="H56" i="87"/>
  <c r="J55" i="87" l="1"/>
  <c r="K55" i="87" s="1"/>
  <c r="I56" i="87"/>
  <c r="J56" i="87" s="1"/>
  <c r="K56" i="87" s="1"/>
  <c r="H57" i="87"/>
  <c r="I57" i="87" l="1"/>
  <c r="H58" i="87"/>
  <c r="I58" i="87" l="1"/>
  <c r="H59" i="87"/>
  <c r="J57" i="87"/>
  <c r="K57" i="87" s="1"/>
  <c r="I59" i="87" l="1"/>
  <c r="H60" i="87"/>
  <c r="J58" i="87"/>
  <c r="K58" i="87" s="1"/>
  <c r="H61" i="87" l="1"/>
  <c r="I60" i="87"/>
  <c r="J60" i="87" s="1"/>
  <c r="K60" i="87" s="1"/>
  <c r="J59" i="87"/>
  <c r="K59" i="87" s="1"/>
  <c r="I61" i="87" l="1"/>
  <c r="H62" i="87"/>
  <c r="H63" i="87" l="1"/>
  <c r="I62" i="87"/>
  <c r="J62" i="87" s="1"/>
  <c r="K62" i="87" s="1"/>
  <c r="J61" i="87"/>
  <c r="K61" i="87" s="1"/>
  <c r="I63" i="87" l="1"/>
  <c r="H64" i="87"/>
  <c r="J63" i="87" l="1"/>
  <c r="K63" i="87" s="1"/>
  <c r="I64" i="87"/>
  <c r="H65" i="87"/>
  <c r="I65" i="87" l="1"/>
  <c r="H66" i="87"/>
  <c r="J64" i="87"/>
  <c r="K64" i="87" s="1"/>
  <c r="I66" i="87" l="1"/>
  <c r="H67" i="87"/>
  <c r="J65" i="87"/>
  <c r="K65" i="87" s="1"/>
  <c r="I67" i="87" l="1"/>
  <c r="H68" i="87"/>
  <c r="J66" i="87"/>
  <c r="K66" i="87" s="1"/>
  <c r="I68" i="87" l="1"/>
  <c r="J68" i="87" s="1"/>
  <c r="K68" i="87" s="1"/>
  <c r="H69" i="87"/>
  <c r="J67" i="87"/>
  <c r="K67" i="87" s="1"/>
  <c r="I69" i="87" l="1"/>
  <c r="H70" i="87"/>
  <c r="I70" i="87" l="1"/>
  <c r="H71" i="87"/>
  <c r="I71" i="87" s="1"/>
  <c r="J69" i="87"/>
  <c r="K69" i="87" s="1"/>
  <c r="J71" i="87" l="1"/>
  <c r="I72" i="87"/>
  <c r="J70" i="87"/>
  <c r="K70" i="87" s="1"/>
  <c r="K71" i="87" l="1"/>
  <c r="J72" i="87"/>
</calcChain>
</file>

<file path=xl/sharedStrings.xml><?xml version="1.0" encoding="utf-8"?>
<sst xmlns="http://schemas.openxmlformats.org/spreadsheetml/2006/main" count="165" uniqueCount="49">
  <si>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</si>
  <si>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</si>
  <si>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</si>
  <si>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</si>
  <si>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</si>
  <si>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</si>
  <si>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</si>
  <si>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</si>
  <si>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</si>
  <si>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</si>
  <si>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</si>
  <si>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</si>
  <si>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3BHK</t>
  </si>
  <si>
    <t>3 BHK</t>
  </si>
  <si>
    <t xml:space="preserve">Total </t>
  </si>
  <si>
    <t>2 BHK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</si>
  <si>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</si>
  <si>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</si>
  <si>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</si>
  <si>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</si>
  <si>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</si>
  <si>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Wing</t>
  </si>
  <si>
    <t>6th Flr</t>
  </si>
  <si>
    <t>D - Wing</t>
  </si>
  <si>
    <t>Tot- 1</t>
  </si>
  <si>
    <t>7th &amp; 8th Flr</t>
  </si>
  <si>
    <t>Tot- 2</t>
  </si>
  <si>
    <t>9th Flr</t>
  </si>
  <si>
    <t>13th Flr</t>
  </si>
  <si>
    <t>14th Flr</t>
  </si>
  <si>
    <t>6 to 8</t>
  </si>
  <si>
    <t>9 to 12</t>
  </si>
  <si>
    <t>13th</t>
  </si>
  <si>
    <t>14th</t>
  </si>
  <si>
    <t>7 to 8</t>
  </si>
  <si>
    <t>10 to 12, 14</t>
  </si>
  <si>
    <t>9th</t>
  </si>
  <si>
    <t>10 to 12th Flr</t>
  </si>
  <si>
    <t>As per Plan Comp.</t>
  </si>
  <si>
    <t xml:space="preserve">As per Approved Plan RERA Carpet Area in 
Sq. Ft.                      
</t>
  </si>
  <si>
    <t>Approved Inventory</t>
  </si>
  <si>
    <t>Proposed Inventory</t>
  </si>
  <si>
    <t xml:space="preserve"> Comp.</t>
  </si>
  <si>
    <t xml:space="preserve">As per Builder Carpet Area in 
Sq. Ft.                      
</t>
  </si>
  <si>
    <t>As per Builder Comp.</t>
  </si>
  <si>
    <t xml:space="preserve">3 BHK - 17                                                                                                                               </t>
  </si>
  <si>
    <t>Approved</t>
  </si>
  <si>
    <t>Proposed</t>
  </si>
  <si>
    <t xml:space="preserve">   3 BHK - 48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</si>
</sst>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7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1" fillId="0" borderId="0" xfId="0" applyNumberFormat="1" applyFont="1"/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/>
    <xf numFmtId="2" fontId="0" fillId="0" borderId="0" xfId="0" applyNumberFormat="1"/>
    <xf numFmtId="1" fontId="13" fillId="0" borderId="0" xfId="0" applyNumberFormat="1" applyFont="1"/>
    <xf numFmtId="1" fontId="0" fillId="0" borderId="7" xfId="0" applyNumberFormat="1" applyBorder="1" applyAlignment="1">
      <alignment horizontal="left" vertical="top" wrapText="1"/>
    </xf>
    <xf numFmtId="1" fontId="13" fillId="0" borderId="0" xfId="0" applyNumberFormat="1" applyFont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1" fontId="7" fillId="0" borderId="10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 vertical="center"/>
    </xf>
    <xf numFmtId="43" fontId="0" fillId="0" borderId="0" xfId="1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7" fillId="0" borderId="10" xfId="0" applyNumberFormat="1" applyFont="1" applyBorder="1"/>
    <xf numFmtId="43" fontId="7" fillId="0" borderId="10" xfId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43" fontId="7" fillId="0" borderId="1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1" fontId="7" fillId="0" borderId="0" xfId="2" applyNumberFormat="1" applyFont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/>
    </xf>
    <xf numFmtId="2" fontId="7" fillId="0" borderId="0" xfId="0" applyNumberFormat="1" applyFont="1"/>
    <xf numFmtId="0" fontId="6" fillId="0" borderId="0" xfId="0" applyFont="1" applyAlignment="1">
      <alignment horizontal="center"/>
    </xf>
    <xf numFmtId="43" fontId="16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0" applyNumberFormat="1" applyFont="1"/>
    <xf numFmtId="43" fontId="17" fillId="0" borderId="1" xfId="0" applyNumberFormat="1" applyFont="1" applyBorder="1" applyAlignment="1">
      <alignment horizontal="left"/>
    </xf>
    <xf numFmtId="0" fontId="5" fillId="2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4" fillId="6" borderId="0" xfId="0" applyFont="1" applyFill="1"/>
    <xf numFmtId="0" fontId="18" fillId="0" borderId="0" xfId="0" applyFont="1"/>
    <xf numFmtId="0" fontId="19" fillId="0" borderId="0" xfId="0" applyFont="1"/>
    <xf numFmtId="16" fontId="0" fillId="0" borderId="0" xfId="0" applyNumberFormat="1"/>
    <xf numFmtId="0" fontId="6" fillId="5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0" fillId="0" borderId="0" xfId="0" applyFont="1"/>
    <xf numFmtId="1" fontId="0" fillId="0" borderId="0" xfId="0" applyNumberFormat="1" applyFont="1"/>
    <xf numFmtId="43" fontId="0" fillId="0" borderId="0" xfId="0" applyNumberFormat="1" applyFont="1"/>
    <xf numFmtId="164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/>
    </xf>
    <xf numFmtId="43" fontId="7" fillId="0" borderId="3" xfId="0" applyNumberFormat="1" applyFont="1" applyBorder="1" applyAlignment="1">
      <alignment horizontal="center" vertical="center"/>
    </xf>
    <xf numFmtId="43" fontId="7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3" fontId="0" fillId="0" borderId="0" xfId="1" applyFont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43" fontId="4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497581</xdr:colOff>
      <xdr:row>43</xdr:row>
      <xdr:rowOff>29781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444482-EF19-6AD0-D40C-475B9BD11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47181" cy="8640381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87CC8-CEF6-155C-3422-F595D4B1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3"/>
  <sheetViews>
    <sheetView tabSelected="1" topLeftCell="A49" zoomScale="145" zoomScaleNormal="145" workbookViewId="0">
      <selection activeCell="I72" sqref="I72"/>
    </sheetView>
  </sheetViews>
  <sheetFormatPr defaultRowHeight="15" x14ac:dyDescent="0.25"/>
  <cols>
    <col min="1" max="1" width="4" style="8" customWidth="1"/>
    <col min="2" max="2" width="5.140625" style="8" customWidth="1"/>
    <col min="3" max="3" width="5.140625" style="17" customWidth="1"/>
    <col min="4" max="5" width="6.42578125" style="8" customWidth="1"/>
    <col min="6" max="6" width="7.5703125" style="51" customWidth="1"/>
    <col min="7" max="7" width="6.5703125" style="83" customWidth="1"/>
    <col min="8" max="8" width="7.140625" style="83" customWidth="1"/>
    <col min="9" max="9" width="13.85546875" style="83" customWidth="1"/>
    <col min="10" max="10" width="13.42578125" style="83" customWidth="1"/>
    <col min="11" max="11" width="7.7109375" style="83" customWidth="1"/>
    <col min="12" max="12" width="11.42578125" style="83" customWidth="1"/>
    <col min="14" max="14" width="11.7109375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22" ht="16.5" x14ac:dyDescent="0.3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22" ht="51.75" customHeight="1" thickBot="1" x14ac:dyDescent="0.3">
      <c r="A2" s="13" t="s">
        <v>1</v>
      </c>
      <c r="B2" s="13" t="s">
        <v>0</v>
      </c>
      <c r="C2" s="12" t="s">
        <v>2</v>
      </c>
      <c r="D2" s="12" t="s">
        <v>38</v>
      </c>
      <c r="E2" s="12" t="s">
        <v>44</v>
      </c>
      <c r="F2" s="12" t="s">
        <v>39</v>
      </c>
      <c r="G2" s="12" t="s">
        <v>11</v>
      </c>
      <c r="H2" s="13" t="s">
        <v>16</v>
      </c>
      <c r="I2" s="37" t="s">
        <v>17</v>
      </c>
      <c r="J2" s="38" t="s">
        <v>18</v>
      </c>
      <c r="K2" s="39" t="s">
        <v>19</v>
      </c>
      <c r="L2" s="39" t="s">
        <v>20</v>
      </c>
      <c r="M2" s="6"/>
    </row>
    <row r="3" spans="1:22" ht="17.25" thickBot="1" x14ac:dyDescent="0.35">
      <c r="A3" s="34">
        <v>1</v>
      </c>
      <c r="B3" s="5">
        <v>601</v>
      </c>
      <c r="C3" s="5">
        <v>6</v>
      </c>
      <c r="D3" s="5" t="s">
        <v>13</v>
      </c>
      <c r="E3" s="5" t="s">
        <v>13</v>
      </c>
      <c r="F3" s="5">
        <v>762</v>
      </c>
      <c r="G3" s="5">
        <f t="shared" ref="G3:G19" si="0">F3*1.1</f>
        <v>838.2</v>
      </c>
      <c r="H3" s="34">
        <v>25500</v>
      </c>
      <c r="I3" s="70">
        <f t="shared" ref="I3" si="1">F3*H3</f>
        <v>19431000</v>
      </c>
      <c r="J3" s="71">
        <f>ROUND(I3*1.08,0)</f>
        <v>20985480</v>
      </c>
      <c r="K3" s="72">
        <f t="shared" ref="K3" si="2">MROUND((J3*0.03/12),500)</f>
        <v>52500</v>
      </c>
      <c r="L3" s="73">
        <f t="shared" ref="L3" si="3">G3*3000</f>
        <v>2514600</v>
      </c>
      <c r="M3" s="4"/>
      <c r="N3" s="86">
        <f>J3/F3</f>
        <v>27540</v>
      </c>
      <c r="Q3" s="19"/>
      <c r="R3" s="3"/>
      <c r="S3" s="3"/>
      <c r="T3" s="7"/>
      <c r="V3" s="21"/>
    </row>
    <row r="4" spans="1:22" ht="17.25" thickBot="1" x14ac:dyDescent="0.35">
      <c r="A4" s="34">
        <v>2</v>
      </c>
      <c r="B4" s="5">
        <v>701</v>
      </c>
      <c r="C4" s="5">
        <v>7</v>
      </c>
      <c r="D4" s="5" t="s">
        <v>13</v>
      </c>
      <c r="E4" s="5" t="s">
        <v>13</v>
      </c>
      <c r="F4" s="5">
        <v>762</v>
      </c>
      <c r="G4" s="5">
        <f t="shared" si="0"/>
        <v>838.2</v>
      </c>
      <c r="H4" s="34">
        <f>H3</f>
        <v>25500</v>
      </c>
      <c r="I4" s="70">
        <f t="shared" ref="I4:I19" si="4">F4*H4</f>
        <v>19431000</v>
      </c>
      <c r="J4" s="71">
        <f t="shared" ref="J4:J19" si="5">ROUND(I4*1.08,0)</f>
        <v>20985480</v>
      </c>
      <c r="K4" s="72">
        <f t="shared" ref="K4:K19" si="6">MROUND((J4*0.03/12),500)</f>
        <v>52500</v>
      </c>
      <c r="L4" s="73">
        <f t="shared" ref="L4:L19" si="7">G4*3000</f>
        <v>2514600</v>
      </c>
      <c r="M4" s="4"/>
      <c r="O4" s="25"/>
      <c r="Q4" s="19"/>
      <c r="R4" s="3"/>
      <c r="S4" s="20"/>
      <c r="T4" s="22"/>
      <c r="V4" s="21"/>
    </row>
    <row r="5" spans="1:22" ht="16.5" x14ac:dyDescent="0.3">
      <c r="A5" s="34">
        <v>3</v>
      </c>
      <c r="B5" s="5">
        <v>702</v>
      </c>
      <c r="C5" s="5">
        <v>7</v>
      </c>
      <c r="D5" s="5" t="s">
        <v>13</v>
      </c>
      <c r="E5" s="5" t="s">
        <v>13</v>
      </c>
      <c r="F5" s="5">
        <v>762</v>
      </c>
      <c r="G5" s="5">
        <f t="shared" si="0"/>
        <v>838.2</v>
      </c>
      <c r="H5" s="34">
        <f t="shared" ref="H5" si="8">H4</f>
        <v>25500</v>
      </c>
      <c r="I5" s="70">
        <f t="shared" si="4"/>
        <v>19431000</v>
      </c>
      <c r="J5" s="71">
        <f t="shared" si="5"/>
        <v>20985480</v>
      </c>
      <c r="K5" s="72">
        <f t="shared" si="6"/>
        <v>52500</v>
      </c>
      <c r="L5" s="73">
        <f t="shared" si="7"/>
        <v>2514600</v>
      </c>
      <c r="M5" s="4"/>
      <c r="N5" s="24"/>
      <c r="O5" s="25"/>
      <c r="Q5" s="3"/>
      <c r="R5" s="3"/>
    </row>
    <row r="6" spans="1:22" ht="16.5" x14ac:dyDescent="0.3">
      <c r="A6" s="34">
        <v>4</v>
      </c>
      <c r="B6" s="5">
        <v>801</v>
      </c>
      <c r="C6" s="5">
        <v>8</v>
      </c>
      <c r="D6" s="5" t="s">
        <v>13</v>
      </c>
      <c r="E6" s="5" t="s">
        <v>13</v>
      </c>
      <c r="F6" s="5">
        <v>762</v>
      </c>
      <c r="G6" s="5">
        <f t="shared" si="0"/>
        <v>838.2</v>
      </c>
      <c r="H6" s="34">
        <f>H5</f>
        <v>25500</v>
      </c>
      <c r="I6" s="70">
        <f t="shared" si="4"/>
        <v>19431000</v>
      </c>
      <c r="J6" s="71">
        <f t="shared" si="5"/>
        <v>20985480</v>
      </c>
      <c r="K6" s="72">
        <f t="shared" si="6"/>
        <v>52500</v>
      </c>
      <c r="L6" s="73">
        <f t="shared" si="7"/>
        <v>2514600</v>
      </c>
      <c r="M6" s="4"/>
      <c r="N6" s="24"/>
      <c r="O6" s="25"/>
      <c r="Q6" s="3"/>
      <c r="R6" s="3"/>
    </row>
    <row r="7" spans="1:22" ht="16.5" x14ac:dyDescent="0.3">
      <c r="A7" s="34">
        <v>5</v>
      </c>
      <c r="B7" s="5">
        <v>802</v>
      </c>
      <c r="C7" s="5">
        <v>8</v>
      </c>
      <c r="D7" s="5" t="s">
        <v>13</v>
      </c>
      <c r="E7" s="5" t="s">
        <v>13</v>
      </c>
      <c r="F7" s="5">
        <v>762</v>
      </c>
      <c r="G7" s="5">
        <f t="shared" si="0"/>
        <v>838.2</v>
      </c>
      <c r="H7" s="34">
        <f t="shared" ref="H7" si="9">H6</f>
        <v>25500</v>
      </c>
      <c r="I7" s="70">
        <f t="shared" si="4"/>
        <v>19431000</v>
      </c>
      <c r="J7" s="71">
        <f t="shared" si="5"/>
        <v>20985480</v>
      </c>
      <c r="K7" s="72">
        <f t="shared" si="6"/>
        <v>52500</v>
      </c>
      <c r="L7" s="73">
        <f t="shared" si="7"/>
        <v>2514600</v>
      </c>
      <c r="M7" s="4"/>
      <c r="N7" s="24"/>
      <c r="O7" s="25"/>
      <c r="Q7" s="3"/>
      <c r="R7" s="3"/>
    </row>
    <row r="8" spans="1:22" ht="16.5" x14ac:dyDescent="0.3">
      <c r="A8" s="34">
        <v>6</v>
      </c>
      <c r="B8" s="5">
        <v>901</v>
      </c>
      <c r="C8" s="5">
        <v>9</v>
      </c>
      <c r="D8" s="5" t="s">
        <v>13</v>
      </c>
      <c r="E8" s="5" t="s">
        <v>13</v>
      </c>
      <c r="F8" s="5">
        <v>884</v>
      </c>
      <c r="G8" s="5">
        <f t="shared" si="0"/>
        <v>972.40000000000009</v>
      </c>
      <c r="H8" s="34">
        <f>H7</f>
        <v>25500</v>
      </c>
      <c r="I8" s="70">
        <f t="shared" si="4"/>
        <v>22542000</v>
      </c>
      <c r="J8" s="71">
        <f t="shared" si="5"/>
        <v>24345360</v>
      </c>
      <c r="K8" s="72">
        <f t="shared" si="6"/>
        <v>61000</v>
      </c>
      <c r="L8" s="73">
        <f t="shared" si="7"/>
        <v>2917200.0000000005</v>
      </c>
      <c r="M8" s="4"/>
      <c r="N8" s="24"/>
      <c r="O8" s="25"/>
      <c r="Q8" s="3"/>
      <c r="R8" s="3"/>
    </row>
    <row r="9" spans="1:22" ht="16.5" x14ac:dyDescent="0.3">
      <c r="A9" s="34">
        <v>7</v>
      </c>
      <c r="B9" s="5">
        <v>902</v>
      </c>
      <c r="C9" s="5">
        <v>9</v>
      </c>
      <c r="D9" s="5" t="s">
        <v>13</v>
      </c>
      <c r="E9" s="5" t="s">
        <v>13</v>
      </c>
      <c r="F9" s="5">
        <v>875</v>
      </c>
      <c r="G9" s="5">
        <f t="shared" si="0"/>
        <v>962.50000000000011</v>
      </c>
      <c r="H9" s="34">
        <f t="shared" ref="H9" si="10">H8</f>
        <v>25500</v>
      </c>
      <c r="I9" s="70">
        <f t="shared" si="4"/>
        <v>22312500</v>
      </c>
      <c r="J9" s="71">
        <f t="shared" si="5"/>
        <v>24097500</v>
      </c>
      <c r="K9" s="72">
        <f t="shared" si="6"/>
        <v>60000</v>
      </c>
      <c r="L9" s="73">
        <f t="shared" si="7"/>
        <v>2887500.0000000005</v>
      </c>
      <c r="M9" s="4"/>
      <c r="N9" s="24"/>
      <c r="O9" s="25"/>
      <c r="Q9" s="3"/>
      <c r="R9" s="3"/>
    </row>
    <row r="10" spans="1:22" ht="16.5" x14ac:dyDescent="0.3">
      <c r="A10" s="34">
        <v>8</v>
      </c>
      <c r="B10" s="5">
        <v>1001</v>
      </c>
      <c r="C10" s="5">
        <v>10</v>
      </c>
      <c r="D10" s="5" t="s">
        <v>13</v>
      </c>
      <c r="E10" s="5" t="s">
        <v>13</v>
      </c>
      <c r="F10" s="5">
        <v>884</v>
      </c>
      <c r="G10" s="5">
        <f t="shared" si="0"/>
        <v>972.40000000000009</v>
      </c>
      <c r="H10" s="34">
        <f>H9+80</f>
        <v>25580</v>
      </c>
      <c r="I10" s="70">
        <f t="shared" si="4"/>
        <v>22612720</v>
      </c>
      <c r="J10" s="71">
        <f t="shared" si="5"/>
        <v>24421738</v>
      </c>
      <c r="K10" s="72">
        <f t="shared" si="6"/>
        <v>61000</v>
      </c>
      <c r="L10" s="73">
        <f t="shared" si="7"/>
        <v>2917200.0000000005</v>
      </c>
      <c r="M10" s="4"/>
      <c r="N10" s="24"/>
      <c r="O10" s="25"/>
      <c r="Q10" s="3"/>
      <c r="R10" s="3"/>
    </row>
    <row r="11" spans="1:22" ht="16.5" x14ac:dyDescent="0.3">
      <c r="A11" s="34">
        <v>9</v>
      </c>
      <c r="B11" s="5">
        <v>1002</v>
      </c>
      <c r="C11" s="5">
        <v>10</v>
      </c>
      <c r="D11" s="5" t="s">
        <v>13</v>
      </c>
      <c r="E11" s="5" t="s">
        <v>13</v>
      </c>
      <c r="F11" s="5">
        <v>1217</v>
      </c>
      <c r="G11" s="5">
        <f t="shared" si="0"/>
        <v>1338.7</v>
      </c>
      <c r="H11" s="34">
        <f t="shared" ref="H11" si="11">H10</f>
        <v>25580</v>
      </c>
      <c r="I11" s="70">
        <f t="shared" si="4"/>
        <v>31130860</v>
      </c>
      <c r="J11" s="71">
        <f t="shared" si="5"/>
        <v>33621329</v>
      </c>
      <c r="K11" s="72">
        <f t="shared" si="6"/>
        <v>84000</v>
      </c>
      <c r="L11" s="73">
        <f t="shared" si="7"/>
        <v>4016100</v>
      </c>
      <c r="M11" s="4"/>
      <c r="N11" s="24"/>
      <c r="O11" s="25"/>
      <c r="Q11" s="3"/>
      <c r="R11" s="3"/>
    </row>
    <row r="12" spans="1:22" ht="16.5" x14ac:dyDescent="0.3">
      <c r="A12" s="34">
        <v>10</v>
      </c>
      <c r="B12" s="5">
        <v>1101</v>
      </c>
      <c r="C12" s="5">
        <v>11</v>
      </c>
      <c r="D12" s="5" t="s">
        <v>13</v>
      </c>
      <c r="E12" s="5" t="s">
        <v>13</v>
      </c>
      <c r="F12" s="5">
        <v>884</v>
      </c>
      <c r="G12" s="5">
        <f t="shared" si="0"/>
        <v>972.40000000000009</v>
      </c>
      <c r="H12" s="34">
        <f>H11</f>
        <v>25580</v>
      </c>
      <c r="I12" s="70">
        <f t="shared" si="4"/>
        <v>22612720</v>
      </c>
      <c r="J12" s="71">
        <f t="shared" si="5"/>
        <v>24421738</v>
      </c>
      <c r="K12" s="72">
        <f t="shared" si="6"/>
        <v>61000</v>
      </c>
      <c r="L12" s="73">
        <f t="shared" si="7"/>
        <v>2917200.0000000005</v>
      </c>
      <c r="M12" s="4"/>
      <c r="N12" s="24"/>
      <c r="O12" s="25"/>
      <c r="Q12" s="3"/>
      <c r="R12" s="3"/>
    </row>
    <row r="13" spans="1:22" ht="16.5" x14ac:dyDescent="0.3">
      <c r="A13" s="34">
        <v>11</v>
      </c>
      <c r="B13" s="5">
        <v>1102</v>
      </c>
      <c r="C13" s="5">
        <v>11</v>
      </c>
      <c r="D13" s="5" t="s">
        <v>13</v>
      </c>
      <c r="E13" s="5" t="s">
        <v>13</v>
      </c>
      <c r="F13" s="5">
        <v>1217</v>
      </c>
      <c r="G13" s="5">
        <f t="shared" si="0"/>
        <v>1338.7</v>
      </c>
      <c r="H13" s="34">
        <f>H12</f>
        <v>25580</v>
      </c>
      <c r="I13" s="70">
        <f t="shared" si="4"/>
        <v>31130860</v>
      </c>
      <c r="J13" s="71">
        <f t="shared" si="5"/>
        <v>33621329</v>
      </c>
      <c r="K13" s="72">
        <f t="shared" si="6"/>
        <v>84000</v>
      </c>
      <c r="L13" s="73">
        <f t="shared" si="7"/>
        <v>4016100</v>
      </c>
      <c r="M13" s="4"/>
      <c r="N13" s="24"/>
      <c r="O13" s="25"/>
      <c r="Q13" s="3"/>
      <c r="R13" s="3"/>
    </row>
    <row r="14" spans="1:22" ht="16.5" x14ac:dyDescent="0.3">
      <c r="A14" s="34">
        <v>12</v>
      </c>
      <c r="B14" s="5">
        <v>1201</v>
      </c>
      <c r="C14" s="5">
        <v>12</v>
      </c>
      <c r="D14" s="5" t="s">
        <v>13</v>
      </c>
      <c r="E14" s="5" t="s">
        <v>13</v>
      </c>
      <c r="F14" s="5">
        <v>884</v>
      </c>
      <c r="G14" s="5">
        <f t="shared" si="0"/>
        <v>972.40000000000009</v>
      </c>
      <c r="H14" s="34">
        <f>H13</f>
        <v>25580</v>
      </c>
      <c r="I14" s="70">
        <f t="shared" si="4"/>
        <v>22612720</v>
      </c>
      <c r="J14" s="71">
        <f t="shared" si="5"/>
        <v>24421738</v>
      </c>
      <c r="K14" s="72">
        <f t="shared" si="6"/>
        <v>61000</v>
      </c>
      <c r="L14" s="73">
        <f t="shared" si="7"/>
        <v>2917200.0000000005</v>
      </c>
      <c r="M14" s="4"/>
      <c r="N14" s="24"/>
      <c r="O14" s="25"/>
      <c r="Q14" s="3"/>
      <c r="R14" s="3"/>
    </row>
    <row r="15" spans="1:22" ht="16.5" x14ac:dyDescent="0.3">
      <c r="A15" s="34">
        <v>13</v>
      </c>
      <c r="B15" s="5">
        <v>1202</v>
      </c>
      <c r="C15" s="5">
        <v>12</v>
      </c>
      <c r="D15" s="5" t="s">
        <v>13</v>
      </c>
      <c r="E15" s="5" t="s">
        <v>13</v>
      </c>
      <c r="F15" s="5">
        <v>1217</v>
      </c>
      <c r="G15" s="5">
        <f t="shared" si="0"/>
        <v>1338.7</v>
      </c>
      <c r="H15" s="34">
        <f>H14</f>
        <v>25580</v>
      </c>
      <c r="I15" s="70">
        <f t="shared" si="4"/>
        <v>31130860</v>
      </c>
      <c r="J15" s="71">
        <f t="shared" si="5"/>
        <v>33621329</v>
      </c>
      <c r="K15" s="72">
        <f t="shared" si="6"/>
        <v>84000</v>
      </c>
      <c r="L15" s="73">
        <f t="shared" si="7"/>
        <v>4016100</v>
      </c>
      <c r="M15" s="4"/>
      <c r="N15" s="24"/>
      <c r="O15" s="25"/>
      <c r="Q15" s="3"/>
      <c r="R15" s="3"/>
    </row>
    <row r="16" spans="1:22" ht="16.5" x14ac:dyDescent="0.3">
      <c r="A16" s="34">
        <v>14</v>
      </c>
      <c r="B16" s="5">
        <v>1301</v>
      </c>
      <c r="C16" s="5">
        <v>13</v>
      </c>
      <c r="D16" s="5" t="s">
        <v>15</v>
      </c>
      <c r="E16" s="5" t="s">
        <v>13</v>
      </c>
      <c r="F16" s="5">
        <v>668</v>
      </c>
      <c r="G16" s="5">
        <f t="shared" si="0"/>
        <v>734.80000000000007</v>
      </c>
      <c r="H16" s="34">
        <f>H15</f>
        <v>25580</v>
      </c>
      <c r="I16" s="70">
        <f t="shared" si="4"/>
        <v>17087440</v>
      </c>
      <c r="J16" s="71">
        <f t="shared" si="5"/>
        <v>18454435</v>
      </c>
      <c r="K16" s="72">
        <f t="shared" si="6"/>
        <v>46000</v>
      </c>
      <c r="L16" s="73">
        <f t="shared" si="7"/>
        <v>2204400</v>
      </c>
      <c r="M16" s="4"/>
      <c r="N16" s="24"/>
      <c r="O16" s="25"/>
      <c r="Q16" s="3"/>
      <c r="R16" s="3"/>
    </row>
    <row r="17" spans="1:28" ht="16.5" x14ac:dyDescent="0.3">
      <c r="A17" s="34">
        <v>15</v>
      </c>
      <c r="B17" s="5">
        <v>1302</v>
      </c>
      <c r="C17" s="5">
        <v>13</v>
      </c>
      <c r="D17" s="5" t="s">
        <v>15</v>
      </c>
      <c r="E17" s="5" t="s">
        <v>13</v>
      </c>
      <c r="F17" s="5">
        <v>920</v>
      </c>
      <c r="G17" s="5">
        <f t="shared" si="0"/>
        <v>1012.0000000000001</v>
      </c>
      <c r="H17" s="34">
        <f>H16</f>
        <v>25580</v>
      </c>
      <c r="I17" s="70">
        <f t="shared" si="4"/>
        <v>23533600</v>
      </c>
      <c r="J17" s="71">
        <f t="shared" si="5"/>
        <v>25416288</v>
      </c>
      <c r="K17" s="72">
        <f t="shared" si="6"/>
        <v>63500</v>
      </c>
      <c r="L17" s="73">
        <f t="shared" si="7"/>
        <v>3036000.0000000005</v>
      </c>
      <c r="M17" s="4"/>
      <c r="N17" s="24"/>
      <c r="O17" s="25"/>
      <c r="Q17" s="3"/>
      <c r="R17" s="3"/>
    </row>
    <row r="18" spans="1:28" ht="16.5" x14ac:dyDescent="0.3">
      <c r="A18" s="34">
        <v>16</v>
      </c>
      <c r="B18" s="5">
        <v>1401</v>
      </c>
      <c r="C18" s="5">
        <v>14</v>
      </c>
      <c r="D18" s="5" t="s">
        <v>13</v>
      </c>
      <c r="E18" s="5" t="s">
        <v>13</v>
      </c>
      <c r="F18" s="5">
        <v>1262</v>
      </c>
      <c r="G18" s="5">
        <f t="shared" si="0"/>
        <v>1388.2</v>
      </c>
      <c r="H18" s="34">
        <f>H17</f>
        <v>25580</v>
      </c>
      <c r="I18" s="70">
        <f t="shared" si="4"/>
        <v>32281960</v>
      </c>
      <c r="J18" s="71">
        <f t="shared" si="5"/>
        <v>34864517</v>
      </c>
      <c r="K18" s="72">
        <f t="shared" si="6"/>
        <v>87000</v>
      </c>
      <c r="L18" s="73">
        <f t="shared" si="7"/>
        <v>4164600</v>
      </c>
      <c r="M18" s="4"/>
      <c r="N18" s="24"/>
      <c r="O18" s="25"/>
      <c r="Q18" s="3"/>
      <c r="R18" s="3"/>
    </row>
    <row r="19" spans="1:28" ht="16.5" x14ac:dyDescent="0.3">
      <c r="A19" s="34">
        <v>17</v>
      </c>
      <c r="B19" s="5">
        <v>1402</v>
      </c>
      <c r="C19" s="5">
        <v>14</v>
      </c>
      <c r="D19" s="5" t="s">
        <v>13</v>
      </c>
      <c r="E19" s="5" t="s">
        <v>13</v>
      </c>
      <c r="F19" s="5">
        <v>1217</v>
      </c>
      <c r="G19" s="5">
        <f t="shared" si="0"/>
        <v>1338.7</v>
      </c>
      <c r="H19" s="34">
        <f t="shared" ref="H19" si="12">H18</f>
        <v>25580</v>
      </c>
      <c r="I19" s="70">
        <f t="shared" si="4"/>
        <v>31130860</v>
      </c>
      <c r="J19" s="71">
        <f t="shared" si="5"/>
        <v>33621329</v>
      </c>
      <c r="K19" s="72">
        <f t="shared" si="6"/>
        <v>84000</v>
      </c>
      <c r="L19" s="73">
        <f t="shared" si="7"/>
        <v>4016100</v>
      </c>
      <c r="M19" s="4"/>
      <c r="N19" s="24"/>
      <c r="O19" s="25"/>
      <c r="Q19" s="3"/>
      <c r="R19" s="3"/>
    </row>
    <row r="20" spans="1:28" ht="16.5" x14ac:dyDescent="0.3">
      <c r="A20" s="67" t="s">
        <v>3</v>
      </c>
      <c r="B20" s="67"/>
      <c r="C20" s="67"/>
      <c r="D20" s="67"/>
      <c r="E20" s="63"/>
      <c r="F20" s="74">
        <f t="shared" ref="F20:G20" si="13">SUM(F3:F19)</f>
        <v>15939</v>
      </c>
      <c r="G20" s="74">
        <f t="shared" si="13"/>
        <v>17532.900000000001</v>
      </c>
      <c r="H20" s="74"/>
      <c r="I20" s="75">
        <f>SUM(I3:I19)</f>
        <v>407274100</v>
      </c>
      <c r="J20" s="75">
        <f>SUM(J3:J19)</f>
        <v>439856030</v>
      </c>
      <c r="K20" s="76"/>
      <c r="L20" s="77">
        <f>SUM(L3:L19)</f>
        <v>52598700</v>
      </c>
      <c r="M20" s="4"/>
      <c r="O20" s="25"/>
      <c r="Q20" s="19"/>
      <c r="R20" s="3"/>
      <c r="W20" s="1"/>
      <c r="X20" s="1"/>
      <c r="Y20" s="1"/>
      <c r="Z20" s="1"/>
      <c r="AA20" s="1"/>
      <c r="AB20" s="1"/>
    </row>
    <row r="21" spans="1:28" ht="16.5" x14ac:dyDescent="0.3">
      <c r="A21" s="35"/>
      <c r="B21" s="30"/>
      <c r="C21" s="31"/>
      <c r="D21" s="30"/>
      <c r="E21" s="30"/>
      <c r="F21" s="40"/>
      <c r="G21" s="30"/>
      <c r="H21" s="35"/>
      <c r="I21" s="41"/>
      <c r="J21" s="41"/>
      <c r="K21" s="42"/>
      <c r="L21" s="43"/>
      <c r="M21" s="4"/>
      <c r="O21" s="25"/>
      <c r="Q21" s="19"/>
      <c r="R21" s="19"/>
      <c r="S21" s="7"/>
      <c r="W21" s="1"/>
      <c r="X21" s="1"/>
      <c r="Y21" s="1"/>
      <c r="Z21" s="18"/>
      <c r="AA21" s="1"/>
      <c r="AB21" s="1"/>
    </row>
    <row r="22" spans="1:28" ht="16.5" x14ac:dyDescent="0.3">
      <c r="A22" s="68" t="s">
        <v>41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O22" s="26"/>
      <c r="R22" s="27"/>
    </row>
    <row r="23" spans="1:28" ht="58.5" customHeight="1" x14ac:dyDescent="0.25">
      <c r="A23" s="13" t="s">
        <v>1</v>
      </c>
      <c r="B23" s="13" t="s">
        <v>0</v>
      </c>
      <c r="C23" s="12" t="s">
        <v>2</v>
      </c>
      <c r="D23" s="12" t="s">
        <v>42</v>
      </c>
      <c r="E23" s="12"/>
      <c r="F23" s="12" t="s">
        <v>43</v>
      </c>
      <c r="G23" s="12" t="s">
        <v>11</v>
      </c>
      <c r="H23" s="13" t="s">
        <v>16</v>
      </c>
      <c r="I23" s="37" t="s">
        <v>17</v>
      </c>
      <c r="J23" s="38" t="s">
        <v>18</v>
      </c>
      <c r="K23" s="39" t="s">
        <v>19</v>
      </c>
      <c r="L23" s="39" t="s">
        <v>20</v>
      </c>
      <c r="O23" s="26"/>
      <c r="R23" s="27"/>
    </row>
    <row r="24" spans="1:28" ht="16.5" x14ac:dyDescent="0.25">
      <c r="A24" s="34">
        <v>18</v>
      </c>
      <c r="B24" s="5">
        <v>1501</v>
      </c>
      <c r="C24" s="5">
        <v>15</v>
      </c>
      <c r="D24" s="5" t="s">
        <v>13</v>
      </c>
      <c r="E24" s="5"/>
      <c r="F24" s="5">
        <v>884</v>
      </c>
      <c r="G24" s="5">
        <f>F24*1.1</f>
        <v>972.40000000000009</v>
      </c>
      <c r="H24" s="34">
        <f>H19+80</f>
        <v>25660</v>
      </c>
      <c r="I24" s="70">
        <f t="shared" ref="I24:I71" si="14">F24*H24</f>
        <v>22683440</v>
      </c>
      <c r="J24" s="71">
        <f>ROUND(I24*1.08,0)</f>
        <v>24498115</v>
      </c>
      <c r="K24" s="72">
        <f t="shared" ref="K24:K71" si="15">MROUND((J24*0.03/12),500)</f>
        <v>61000</v>
      </c>
      <c r="L24" s="73">
        <f t="shared" ref="L24:L71" si="16">G24*3000</f>
        <v>2917200.0000000005</v>
      </c>
      <c r="O24" s="26"/>
      <c r="R24" s="27"/>
    </row>
    <row r="25" spans="1:28" ht="17.25" customHeight="1" x14ac:dyDescent="0.25">
      <c r="A25" s="34">
        <v>19</v>
      </c>
      <c r="B25" s="5">
        <v>1502</v>
      </c>
      <c r="C25" s="5">
        <v>15</v>
      </c>
      <c r="D25" s="5" t="s">
        <v>13</v>
      </c>
      <c r="E25" s="5"/>
      <c r="F25" s="5">
        <v>1217</v>
      </c>
      <c r="G25" s="5">
        <f t="shared" ref="G25:G71" si="17">F25*1.1</f>
        <v>1338.7</v>
      </c>
      <c r="H25" s="34">
        <f>H24</f>
        <v>25660</v>
      </c>
      <c r="I25" s="70">
        <f t="shared" si="14"/>
        <v>31228220</v>
      </c>
      <c r="J25" s="71">
        <f t="shared" ref="J25:J71" si="18">ROUND(I25*1.08,0)</f>
        <v>33726478</v>
      </c>
      <c r="K25" s="72">
        <f t="shared" si="15"/>
        <v>84500</v>
      </c>
      <c r="L25" s="73">
        <f t="shared" si="16"/>
        <v>4016100</v>
      </c>
      <c r="R25" s="27"/>
    </row>
    <row r="26" spans="1:28" ht="16.5" x14ac:dyDescent="0.25">
      <c r="A26" s="34">
        <v>20</v>
      </c>
      <c r="B26" s="5">
        <v>1601</v>
      </c>
      <c r="C26" s="5">
        <v>16</v>
      </c>
      <c r="D26" s="5" t="s">
        <v>13</v>
      </c>
      <c r="E26" s="5"/>
      <c r="F26" s="5">
        <v>884</v>
      </c>
      <c r="G26" s="5">
        <f t="shared" si="17"/>
        <v>972.40000000000009</v>
      </c>
      <c r="H26" s="34">
        <f t="shared" ref="H26" si="19">H25</f>
        <v>25660</v>
      </c>
      <c r="I26" s="70">
        <f t="shared" si="14"/>
        <v>22683440</v>
      </c>
      <c r="J26" s="71">
        <f t="shared" si="18"/>
        <v>24498115</v>
      </c>
      <c r="K26" s="72">
        <f t="shared" si="15"/>
        <v>61000</v>
      </c>
      <c r="L26" s="73">
        <f t="shared" si="16"/>
        <v>2917200.0000000005</v>
      </c>
      <c r="R26" s="28"/>
    </row>
    <row r="27" spans="1:28" ht="16.5" x14ac:dyDescent="0.25">
      <c r="A27" s="34">
        <v>21</v>
      </c>
      <c r="B27" s="5">
        <v>1602</v>
      </c>
      <c r="C27" s="5">
        <v>16</v>
      </c>
      <c r="D27" s="5" t="s">
        <v>13</v>
      </c>
      <c r="E27" s="5"/>
      <c r="F27" s="5">
        <v>1217</v>
      </c>
      <c r="G27" s="5">
        <f t="shared" si="17"/>
        <v>1338.7</v>
      </c>
      <c r="H27" s="34">
        <f>H26</f>
        <v>25660</v>
      </c>
      <c r="I27" s="70">
        <f t="shared" si="14"/>
        <v>31228220</v>
      </c>
      <c r="J27" s="71">
        <f t="shared" si="18"/>
        <v>33726478</v>
      </c>
      <c r="K27" s="72">
        <f t="shared" si="15"/>
        <v>84500</v>
      </c>
      <c r="L27" s="73">
        <f t="shared" si="16"/>
        <v>4016100</v>
      </c>
      <c r="R27" s="27"/>
    </row>
    <row r="28" spans="1:28" ht="16.5" x14ac:dyDescent="0.25">
      <c r="A28" s="34">
        <v>22</v>
      </c>
      <c r="B28" s="5">
        <v>1701</v>
      </c>
      <c r="C28" s="5">
        <v>17</v>
      </c>
      <c r="D28" s="5" t="s">
        <v>13</v>
      </c>
      <c r="E28" s="5"/>
      <c r="F28" s="5">
        <v>1205</v>
      </c>
      <c r="G28" s="5">
        <f t="shared" si="17"/>
        <v>1325.5</v>
      </c>
      <c r="H28" s="34">
        <f t="shared" ref="H28" si="20">H27</f>
        <v>25660</v>
      </c>
      <c r="I28" s="70">
        <f t="shared" si="14"/>
        <v>30920300</v>
      </c>
      <c r="J28" s="71">
        <f t="shared" si="18"/>
        <v>33393924</v>
      </c>
      <c r="K28" s="72">
        <f t="shared" si="15"/>
        <v>83500</v>
      </c>
      <c r="L28" s="73">
        <f t="shared" si="16"/>
        <v>3976500</v>
      </c>
      <c r="R28" s="27"/>
    </row>
    <row r="29" spans="1:28" ht="16.5" x14ac:dyDescent="0.25">
      <c r="A29" s="34">
        <v>23</v>
      </c>
      <c r="B29" s="5">
        <v>1702</v>
      </c>
      <c r="C29" s="5">
        <v>17</v>
      </c>
      <c r="D29" s="5" t="s">
        <v>13</v>
      </c>
      <c r="E29" s="5"/>
      <c r="F29" s="5">
        <v>1217</v>
      </c>
      <c r="G29" s="5">
        <f t="shared" si="17"/>
        <v>1338.7</v>
      </c>
      <c r="H29" s="34">
        <f>H28</f>
        <v>25660</v>
      </c>
      <c r="I29" s="70">
        <f t="shared" si="14"/>
        <v>31228220</v>
      </c>
      <c r="J29" s="71">
        <f t="shared" si="18"/>
        <v>33726478</v>
      </c>
      <c r="K29" s="72">
        <f t="shared" si="15"/>
        <v>84500</v>
      </c>
      <c r="L29" s="73">
        <f t="shared" si="16"/>
        <v>4016100</v>
      </c>
      <c r="R29" s="27"/>
    </row>
    <row r="30" spans="1:28" ht="16.5" x14ac:dyDescent="0.25">
      <c r="A30" s="34">
        <v>24</v>
      </c>
      <c r="B30" s="5">
        <v>1801</v>
      </c>
      <c r="C30" s="5">
        <v>18</v>
      </c>
      <c r="D30" s="5" t="s">
        <v>13</v>
      </c>
      <c r="E30" s="5"/>
      <c r="F30" s="5">
        <v>1205</v>
      </c>
      <c r="G30" s="5">
        <f t="shared" si="17"/>
        <v>1325.5</v>
      </c>
      <c r="H30" s="34">
        <f t="shared" ref="H30" si="21">H29</f>
        <v>25660</v>
      </c>
      <c r="I30" s="70">
        <f t="shared" si="14"/>
        <v>30920300</v>
      </c>
      <c r="J30" s="71">
        <f t="shared" si="18"/>
        <v>33393924</v>
      </c>
      <c r="K30" s="72">
        <f t="shared" si="15"/>
        <v>83500</v>
      </c>
      <c r="L30" s="73">
        <f t="shared" si="16"/>
        <v>3976500</v>
      </c>
      <c r="R30" s="27"/>
    </row>
    <row r="31" spans="1:28" x14ac:dyDescent="0.25">
      <c r="A31" s="34">
        <v>25</v>
      </c>
      <c r="B31" s="5">
        <v>1802</v>
      </c>
      <c r="C31" s="5">
        <v>18</v>
      </c>
      <c r="D31" s="5" t="s">
        <v>13</v>
      </c>
      <c r="E31" s="5"/>
      <c r="F31" s="5">
        <v>1217</v>
      </c>
      <c r="G31" s="5">
        <f t="shared" si="17"/>
        <v>1338.7</v>
      </c>
      <c r="H31" s="34">
        <f>H30</f>
        <v>25660</v>
      </c>
      <c r="I31" s="70">
        <f t="shared" si="14"/>
        <v>31228220</v>
      </c>
      <c r="J31" s="71">
        <f t="shared" si="18"/>
        <v>33726478</v>
      </c>
      <c r="K31" s="72">
        <f t="shared" si="15"/>
        <v>84500</v>
      </c>
      <c r="L31" s="73">
        <f t="shared" si="16"/>
        <v>4016100</v>
      </c>
    </row>
    <row r="32" spans="1:28" x14ac:dyDescent="0.25">
      <c r="A32" s="34">
        <v>26</v>
      </c>
      <c r="B32" s="5">
        <v>1901</v>
      </c>
      <c r="C32" s="5">
        <v>19</v>
      </c>
      <c r="D32" s="5" t="s">
        <v>13</v>
      </c>
      <c r="E32" s="5"/>
      <c r="F32" s="5">
        <v>1205</v>
      </c>
      <c r="G32" s="5">
        <f t="shared" si="17"/>
        <v>1325.5</v>
      </c>
      <c r="H32" s="34">
        <f t="shared" ref="H32" si="22">H31</f>
        <v>25660</v>
      </c>
      <c r="I32" s="70">
        <f t="shared" si="14"/>
        <v>30920300</v>
      </c>
      <c r="J32" s="71">
        <f t="shared" si="18"/>
        <v>33393924</v>
      </c>
      <c r="K32" s="72">
        <f t="shared" si="15"/>
        <v>83500</v>
      </c>
      <c r="L32" s="73">
        <f t="shared" si="16"/>
        <v>3976500</v>
      </c>
    </row>
    <row r="33" spans="1:17" x14ac:dyDescent="0.25">
      <c r="A33" s="34">
        <v>27</v>
      </c>
      <c r="B33" s="5">
        <v>1902</v>
      </c>
      <c r="C33" s="5">
        <v>19</v>
      </c>
      <c r="D33" s="5" t="s">
        <v>13</v>
      </c>
      <c r="E33" s="5"/>
      <c r="F33" s="5">
        <v>1217</v>
      </c>
      <c r="G33" s="5">
        <f t="shared" si="17"/>
        <v>1338.7</v>
      </c>
      <c r="H33" s="34">
        <f>H32</f>
        <v>25660</v>
      </c>
      <c r="I33" s="70">
        <f t="shared" si="14"/>
        <v>31228220</v>
      </c>
      <c r="J33" s="71">
        <f t="shared" si="18"/>
        <v>33726478</v>
      </c>
      <c r="K33" s="72">
        <f t="shared" si="15"/>
        <v>84500</v>
      </c>
      <c r="L33" s="73">
        <f t="shared" si="16"/>
        <v>4016100</v>
      </c>
    </row>
    <row r="34" spans="1:17" x14ac:dyDescent="0.25">
      <c r="A34" s="34">
        <v>28</v>
      </c>
      <c r="B34" s="5">
        <v>2001</v>
      </c>
      <c r="C34" s="5">
        <v>20</v>
      </c>
      <c r="D34" s="5" t="s">
        <v>13</v>
      </c>
      <c r="E34" s="5"/>
      <c r="F34" s="5">
        <v>926</v>
      </c>
      <c r="G34" s="5">
        <f t="shared" si="17"/>
        <v>1018.6000000000001</v>
      </c>
      <c r="H34" s="34">
        <f>H33+80</f>
        <v>25740</v>
      </c>
      <c r="I34" s="70">
        <f t="shared" si="14"/>
        <v>23835240</v>
      </c>
      <c r="J34" s="71">
        <f t="shared" si="18"/>
        <v>25742059</v>
      </c>
      <c r="K34" s="72">
        <f t="shared" si="15"/>
        <v>64500</v>
      </c>
      <c r="L34" s="73">
        <f t="shared" si="16"/>
        <v>3055800.0000000005</v>
      </c>
    </row>
    <row r="35" spans="1:17" x14ac:dyDescent="0.25">
      <c r="A35" s="34">
        <v>29</v>
      </c>
      <c r="B35" s="5">
        <v>2002</v>
      </c>
      <c r="C35" s="5">
        <v>20</v>
      </c>
      <c r="D35" s="5" t="s">
        <v>13</v>
      </c>
      <c r="E35" s="5"/>
      <c r="F35" s="5">
        <v>921</v>
      </c>
      <c r="G35" s="5">
        <f t="shared" si="17"/>
        <v>1013.1000000000001</v>
      </c>
      <c r="H35" s="34">
        <f>H34</f>
        <v>25740</v>
      </c>
      <c r="I35" s="70">
        <f t="shared" si="14"/>
        <v>23706540</v>
      </c>
      <c r="J35" s="71">
        <f t="shared" si="18"/>
        <v>25603063</v>
      </c>
      <c r="K35" s="72">
        <f t="shared" si="15"/>
        <v>64000</v>
      </c>
      <c r="L35" s="73">
        <f t="shared" si="16"/>
        <v>3039300.0000000005</v>
      </c>
    </row>
    <row r="36" spans="1:17" x14ac:dyDescent="0.25">
      <c r="A36" s="34">
        <v>30</v>
      </c>
      <c r="B36" s="5">
        <v>2101</v>
      </c>
      <c r="C36" s="5">
        <v>21</v>
      </c>
      <c r="D36" s="5" t="s">
        <v>13</v>
      </c>
      <c r="E36" s="5"/>
      <c r="F36" s="5">
        <v>1205</v>
      </c>
      <c r="G36" s="5">
        <f t="shared" si="17"/>
        <v>1325.5</v>
      </c>
      <c r="H36" s="34">
        <f>H35</f>
        <v>25740</v>
      </c>
      <c r="I36" s="70">
        <f t="shared" si="14"/>
        <v>31016700</v>
      </c>
      <c r="J36" s="71">
        <f t="shared" si="18"/>
        <v>33498036</v>
      </c>
      <c r="K36" s="72">
        <f t="shared" si="15"/>
        <v>83500</v>
      </c>
      <c r="L36" s="73">
        <f t="shared" si="16"/>
        <v>3976500</v>
      </c>
    </row>
    <row r="37" spans="1:17" x14ac:dyDescent="0.25">
      <c r="A37" s="34">
        <v>31</v>
      </c>
      <c r="B37" s="5">
        <v>2102</v>
      </c>
      <c r="C37" s="5">
        <v>21</v>
      </c>
      <c r="D37" s="5" t="s">
        <v>13</v>
      </c>
      <c r="E37" s="78"/>
      <c r="F37" s="78">
        <v>1217</v>
      </c>
      <c r="G37" s="5">
        <f t="shared" si="17"/>
        <v>1338.7</v>
      </c>
      <c r="H37" s="34">
        <f>H36</f>
        <v>25740</v>
      </c>
      <c r="I37" s="70">
        <f t="shared" si="14"/>
        <v>31325580</v>
      </c>
      <c r="J37" s="71">
        <f t="shared" si="18"/>
        <v>33831626</v>
      </c>
      <c r="K37" s="72">
        <f t="shared" si="15"/>
        <v>84500</v>
      </c>
      <c r="L37" s="73">
        <f t="shared" si="16"/>
        <v>4016100</v>
      </c>
    </row>
    <row r="38" spans="1:17" x14ac:dyDescent="0.25">
      <c r="A38" s="34">
        <v>32</v>
      </c>
      <c r="B38" s="5">
        <v>2201</v>
      </c>
      <c r="C38" s="5">
        <v>22</v>
      </c>
      <c r="D38" s="5" t="s">
        <v>13</v>
      </c>
      <c r="E38" s="5"/>
      <c r="F38" s="5">
        <v>1205</v>
      </c>
      <c r="G38" s="5">
        <f t="shared" si="17"/>
        <v>1325.5</v>
      </c>
      <c r="H38" s="34">
        <f>H37</f>
        <v>25740</v>
      </c>
      <c r="I38" s="70">
        <f t="shared" si="14"/>
        <v>31016700</v>
      </c>
      <c r="J38" s="71">
        <f t="shared" si="18"/>
        <v>33498036</v>
      </c>
      <c r="K38" s="72">
        <f t="shared" si="15"/>
        <v>83500</v>
      </c>
      <c r="L38" s="73">
        <f t="shared" si="16"/>
        <v>3976500</v>
      </c>
    </row>
    <row r="39" spans="1:17" ht="16.5" x14ac:dyDescent="0.3">
      <c r="A39" s="34">
        <v>33</v>
      </c>
      <c r="B39" s="5">
        <v>2202</v>
      </c>
      <c r="C39" s="5">
        <v>22</v>
      </c>
      <c r="D39" s="5" t="s">
        <v>13</v>
      </c>
      <c r="E39" s="78"/>
      <c r="F39" s="78">
        <v>1217</v>
      </c>
      <c r="G39" s="5">
        <f t="shared" si="17"/>
        <v>1338.7</v>
      </c>
      <c r="H39" s="34">
        <f>H38</f>
        <v>25740</v>
      </c>
      <c r="I39" s="70">
        <f t="shared" si="14"/>
        <v>31325580</v>
      </c>
      <c r="J39" s="71">
        <f t="shared" si="18"/>
        <v>33831626</v>
      </c>
      <c r="K39" s="72">
        <f t="shared" si="15"/>
        <v>84500</v>
      </c>
      <c r="L39" s="73">
        <f t="shared" si="16"/>
        <v>4016100</v>
      </c>
      <c r="M39" s="4"/>
      <c r="Q39" s="2"/>
    </row>
    <row r="40" spans="1:17" ht="16.5" x14ac:dyDescent="0.3">
      <c r="A40" s="34">
        <v>34</v>
      </c>
      <c r="B40" s="5">
        <v>2301</v>
      </c>
      <c r="C40" s="5">
        <v>23</v>
      </c>
      <c r="D40" s="5" t="s">
        <v>13</v>
      </c>
      <c r="E40" s="5"/>
      <c r="F40" s="5">
        <v>1205</v>
      </c>
      <c r="G40" s="5">
        <f t="shared" si="17"/>
        <v>1325.5</v>
      </c>
      <c r="H40" s="34">
        <f>H39</f>
        <v>25740</v>
      </c>
      <c r="I40" s="70">
        <f t="shared" si="14"/>
        <v>31016700</v>
      </c>
      <c r="J40" s="71">
        <f t="shared" si="18"/>
        <v>33498036</v>
      </c>
      <c r="K40" s="72">
        <f t="shared" si="15"/>
        <v>83500</v>
      </c>
      <c r="L40" s="73">
        <f t="shared" si="16"/>
        <v>3976500</v>
      </c>
      <c r="M40" s="4"/>
      <c r="Q40" s="2"/>
    </row>
    <row r="41" spans="1:17" ht="16.5" x14ac:dyDescent="0.3">
      <c r="A41" s="34">
        <v>35</v>
      </c>
      <c r="B41" s="65">
        <v>2302</v>
      </c>
      <c r="C41" s="65">
        <v>23</v>
      </c>
      <c r="D41" s="5" t="s">
        <v>13</v>
      </c>
      <c r="E41" s="78"/>
      <c r="F41" s="78">
        <v>1217</v>
      </c>
      <c r="G41" s="5">
        <f t="shared" si="17"/>
        <v>1338.7</v>
      </c>
      <c r="H41" s="64">
        <f>H40</f>
        <v>25740</v>
      </c>
      <c r="I41" s="79">
        <f t="shared" si="14"/>
        <v>31325580</v>
      </c>
      <c r="J41" s="71">
        <f t="shared" si="18"/>
        <v>33831626</v>
      </c>
      <c r="K41" s="76">
        <f t="shared" si="15"/>
        <v>84500</v>
      </c>
      <c r="L41" s="73">
        <f t="shared" si="16"/>
        <v>4016100</v>
      </c>
      <c r="M41" s="4"/>
      <c r="Q41" s="2"/>
    </row>
    <row r="42" spans="1:17" ht="16.5" x14ac:dyDescent="0.3">
      <c r="A42" s="34">
        <v>36</v>
      </c>
      <c r="B42" s="65">
        <v>2401</v>
      </c>
      <c r="C42" s="65">
        <v>24</v>
      </c>
      <c r="D42" s="5" t="s">
        <v>13</v>
      </c>
      <c r="E42" s="5"/>
      <c r="F42" s="5">
        <v>1205</v>
      </c>
      <c r="G42" s="5">
        <f t="shared" si="17"/>
        <v>1325.5</v>
      </c>
      <c r="H42" s="64">
        <f>H41</f>
        <v>25740</v>
      </c>
      <c r="I42" s="79">
        <f t="shared" si="14"/>
        <v>31016700</v>
      </c>
      <c r="J42" s="71">
        <f t="shared" si="18"/>
        <v>33498036</v>
      </c>
      <c r="K42" s="76">
        <f t="shared" si="15"/>
        <v>83500</v>
      </c>
      <c r="L42" s="73">
        <f t="shared" si="16"/>
        <v>3976500</v>
      </c>
      <c r="M42" s="4"/>
      <c r="Q42" s="2"/>
    </row>
    <row r="43" spans="1:17" ht="16.5" x14ac:dyDescent="0.3">
      <c r="A43" s="34">
        <v>37</v>
      </c>
      <c r="B43" s="65">
        <v>2402</v>
      </c>
      <c r="C43" s="65">
        <v>24</v>
      </c>
      <c r="D43" s="5" t="s">
        <v>13</v>
      </c>
      <c r="E43" s="78"/>
      <c r="F43" s="78">
        <v>1217</v>
      </c>
      <c r="G43" s="5">
        <f t="shared" si="17"/>
        <v>1338.7</v>
      </c>
      <c r="H43" s="64">
        <f>H42</f>
        <v>25740</v>
      </c>
      <c r="I43" s="79">
        <f t="shared" si="14"/>
        <v>31325580</v>
      </c>
      <c r="J43" s="71">
        <f t="shared" si="18"/>
        <v>33831626</v>
      </c>
      <c r="K43" s="76">
        <f t="shared" si="15"/>
        <v>84500</v>
      </c>
      <c r="L43" s="73">
        <f t="shared" si="16"/>
        <v>4016100</v>
      </c>
      <c r="M43" s="4"/>
      <c r="Q43" s="2"/>
    </row>
    <row r="44" spans="1:17" ht="16.5" x14ac:dyDescent="0.3">
      <c r="A44" s="34">
        <v>38</v>
      </c>
      <c r="B44" s="65">
        <v>2501</v>
      </c>
      <c r="C44" s="65">
        <v>25</v>
      </c>
      <c r="D44" s="5" t="s">
        <v>13</v>
      </c>
      <c r="E44" s="5"/>
      <c r="F44" s="5">
        <v>1205</v>
      </c>
      <c r="G44" s="5">
        <f t="shared" si="17"/>
        <v>1325.5</v>
      </c>
      <c r="H44" s="64">
        <f>H43+80</f>
        <v>25820</v>
      </c>
      <c r="I44" s="79">
        <f t="shared" si="14"/>
        <v>31113100</v>
      </c>
      <c r="J44" s="71">
        <f t="shared" si="18"/>
        <v>33602148</v>
      </c>
      <c r="K44" s="76">
        <f t="shared" si="15"/>
        <v>84000</v>
      </c>
      <c r="L44" s="73">
        <f t="shared" si="16"/>
        <v>3976500</v>
      </c>
      <c r="M44" s="4"/>
      <c r="Q44" s="2"/>
    </row>
    <row r="45" spans="1:17" ht="16.5" x14ac:dyDescent="0.3">
      <c r="A45" s="34">
        <v>39</v>
      </c>
      <c r="B45" s="65">
        <v>2502</v>
      </c>
      <c r="C45" s="65">
        <v>25</v>
      </c>
      <c r="D45" s="5" t="s">
        <v>13</v>
      </c>
      <c r="E45" s="78"/>
      <c r="F45" s="78">
        <v>1217</v>
      </c>
      <c r="G45" s="5">
        <f t="shared" si="17"/>
        <v>1338.7</v>
      </c>
      <c r="H45" s="64">
        <f>H44</f>
        <v>25820</v>
      </c>
      <c r="I45" s="79">
        <f t="shared" si="14"/>
        <v>31422940</v>
      </c>
      <c r="J45" s="71">
        <f t="shared" si="18"/>
        <v>33936775</v>
      </c>
      <c r="K45" s="76">
        <f t="shared" si="15"/>
        <v>85000</v>
      </c>
      <c r="L45" s="73">
        <f t="shared" si="16"/>
        <v>4016100</v>
      </c>
      <c r="M45" s="4"/>
      <c r="Q45" s="2"/>
    </row>
    <row r="46" spans="1:17" ht="16.5" x14ac:dyDescent="0.3">
      <c r="A46" s="34">
        <v>40</v>
      </c>
      <c r="B46" s="65">
        <v>2601</v>
      </c>
      <c r="C46" s="65">
        <v>26</v>
      </c>
      <c r="D46" s="5" t="s">
        <v>13</v>
      </c>
      <c r="E46" s="5"/>
      <c r="F46" s="5">
        <v>1205</v>
      </c>
      <c r="G46" s="5">
        <f t="shared" si="17"/>
        <v>1325.5</v>
      </c>
      <c r="H46" s="64">
        <f>H45</f>
        <v>25820</v>
      </c>
      <c r="I46" s="79">
        <f t="shared" si="14"/>
        <v>31113100</v>
      </c>
      <c r="J46" s="71">
        <f t="shared" si="18"/>
        <v>33602148</v>
      </c>
      <c r="K46" s="76">
        <f t="shared" si="15"/>
        <v>84000</v>
      </c>
      <c r="L46" s="73">
        <f t="shared" si="16"/>
        <v>3976500</v>
      </c>
      <c r="M46" s="4"/>
      <c r="Q46" s="2"/>
    </row>
    <row r="47" spans="1:17" ht="16.5" x14ac:dyDescent="0.3">
      <c r="A47" s="34">
        <v>41</v>
      </c>
      <c r="B47" s="65">
        <v>2602</v>
      </c>
      <c r="C47" s="65">
        <v>26</v>
      </c>
      <c r="D47" s="5" t="s">
        <v>13</v>
      </c>
      <c r="E47" s="78"/>
      <c r="F47" s="78">
        <v>1217</v>
      </c>
      <c r="G47" s="5">
        <f t="shared" si="17"/>
        <v>1338.7</v>
      </c>
      <c r="H47" s="64">
        <f>H46</f>
        <v>25820</v>
      </c>
      <c r="I47" s="79">
        <f t="shared" si="14"/>
        <v>31422940</v>
      </c>
      <c r="J47" s="71">
        <f t="shared" si="18"/>
        <v>33936775</v>
      </c>
      <c r="K47" s="76">
        <f t="shared" si="15"/>
        <v>85000</v>
      </c>
      <c r="L47" s="73">
        <f t="shared" si="16"/>
        <v>4016100</v>
      </c>
      <c r="M47" s="4"/>
      <c r="Q47" s="2"/>
    </row>
    <row r="48" spans="1:17" ht="16.5" x14ac:dyDescent="0.3">
      <c r="A48" s="34">
        <v>42</v>
      </c>
      <c r="B48" s="65">
        <v>2701</v>
      </c>
      <c r="C48" s="65">
        <v>27</v>
      </c>
      <c r="D48" s="5" t="s">
        <v>13</v>
      </c>
      <c r="E48" s="65"/>
      <c r="F48" s="65">
        <v>921</v>
      </c>
      <c r="G48" s="5">
        <f t="shared" si="17"/>
        <v>1013.1000000000001</v>
      </c>
      <c r="H48" s="64">
        <f>H47</f>
        <v>25820</v>
      </c>
      <c r="I48" s="79">
        <f t="shared" si="14"/>
        <v>23780220</v>
      </c>
      <c r="J48" s="71">
        <f t="shared" si="18"/>
        <v>25682638</v>
      </c>
      <c r="K48" s="76">
        <f t="shared" si="15"/>
        <v>64000</v>
      </c>
      <c r="L48" s="73">
        <f t="shared" si="16"/>
        <v>3039300.0000000005</v>
      </c>
      <c r="M48" s="4"/>
      <c r="Q48" s="2"/>
    </row>
    <row r="49" spans="1:17" ht="16.5" x14ac:dyDescent="0.3">
      <c r="A49" s="34">
        <v>43</v>
      </c>
      <c r="B49" s="65">
        <v>2702</v>
      </c>
      <c r="C49" s="65">
        <v>27</v>
      </c>
      <c r="D49" s="5" t="s">
        <v>13</v>
      </c>
      <c r="E49" s="65"/>
      <c r="F49" s="65">
        <v>921</v>
      </c>
      <c r="G49" s="5">
        <f t="shared" si="17"/>
        <v>1013.1000000000001</v>
      </c>
      <c r="H49" s="64">
        <f>H48</f>
        <v>25820</v>
      </c>
      <c r="I49" s="79">
        <f t="shared" si="14"/>
        <v>23780220</v>
      </c>
      <c r="J49" s="71">
        <f t="shared" si="18"/>
        <v>25682638</v>
      </c>
      <c r="K49" s="76">
        <f t="shared" si="15"/>
        <v>64000</v>
      </c>
      <c r="L49" s="73">
        <f t="shared" si="16"/>
        <v>3039300.0000000005</v>
      </c>
      <c r="M49" s="4"/>
      <c r="Q49" s="2"/>
    </row>
    <row r="50" spans="1:17" ht="16.5" x14ac:dyDescent="0.3">
      <c r="A50" s="34">
        <v>44</v>
      </c>
      <c r="B50" s="65">
        <v>2801</v>
      </c>
      <c r="C50" s="65">
        <v>28</v>
      </c>
      <c r="D50" s="5" t="s">
        <v>13</v>
      </c>
      <c r="E50" s="5"/>
      <c r="F50" s="5">
        <v>1205</v>
      </c>
      <c r="G50" s="5">
        <f t="shared" si="17"/>
        <v>1325.5</v>
      </c>
      <c r="H50" s="64">
        <f>H49</f>
        <v>25820</v>
      </c>
      <c r="I50" s="79">
        <f t="shared" si="14"/>
        <v>31113100</v>
      </c>
      <c r="J50" s="71">
        <f t="shared" si="18"/>
        <v>33602148</v>
      </c>
      <c r="K50" s="76">
        <f t="shared" si="15"/>
        <v>84000</v>
      </c>
      <c r="L50" s="73">
        <f t="shared" si="16"/>
        <v>3976500</v>
      </c>
      <c r="M50" s="4"/>
      <c r="Q50" s="2"/>
    </row>
    <row r="51" spans="1:17" ht="16.5" x14ac:dyDescent="0.3">
      <c r="A51" s="34">
        <v>45</v>
      </c>
      <c r="B51" s="65">
        <v>2802</v>
      </c>
      <c r="C51" s="65">
        <v>28</v>
      </c>
      <c r="D51" s="5" t="s">
        <v>13</v>
      </c>
      <c r="E51" s="78"/>
      <c r="F51" s="78">
        <v>1217</v>
      </c>
      <c r="G51" s="5">
        <f t="shared" si="17"/>
        <v>1338.7</v>
      </c>
      <c r="H51" s="64">
        <f>H50</f>
        <v>25820</v>
      </c>
      <c r="I51" s="79">
        <f t="shared" si="14"/>
        <v>31422940</v>
      </c>
      <c r="J51" s="71">
        <f t="shared" si="18"/>
        <v>33936775</v>
      </c>
      <c r="K51" s="76">
        <f t="shared" si="15"/>
        <v>85000</v>
      </c>
      <c r="L51" s="73">
        <f t="shared" si="16"/>
        <v>4016100</v>
      </c>
      <c r="M51" s="4"/>
      <c r="Q51" s="2"/>
    </row>
    <row r="52" spans="1:17" ht="16.5" x14ac:dyDescent="0.3">
      <c r="A52" s="34">
        <v>46</v>
      </c>
      <c r="B52" s="65">
        <v>2901</v>
      </c>
      <c r="C52" s="65">
        <v>29</v>
      </c>
      <c r="D52" s="5" t="s">
        <v>13</v>
      </c>
      <c r="E52" s="5"/>
      <c r="F52" s="5">
        <v>1205</v>
      </c>
      <c r="G52" s="5">
        <f t="shared" si="17"/>
        <v>1325.5</v>
      </c>
      <c r="H52" s="64">
        <f>H51</f>
        <v>25820</v>
      </c>
      <c r="I52" s="79">
        <f t="shared" si="14"/>
        <v>31113100</v>
      </c>
      <c r="J52" s="71">
        <f t="shared" si="18"/>
        <v>33602148</v>
      </c>
      <c r="K52" s="76">
        <f t="shared" si="15"/>
        <v>84000</v>
      </c>
      <c r="L52" s="73">
        <f t="shared" si="16"/>
        <v>3976500</v>
      </c>
      <c r="M52" s="4"/>
      <c r="Q52" s="2"/>
    </row>
    <row r="53" spans="1:17" ht="16.5" x14ac:dyDescent="0.3">
      <c r="A53" s="34">
        <v>47</v>
      </c>
      <c r="B53" s="65">
        <v>2902</v>
      </c>
      <c r="C53" s="65">
        <v>29</v>
      </c>
      <c r="D53" s="5" t="s">
        <v>13</v>
      </c>
      <c r="E53" s="78"/>
      <c r="F53" s="78">
        <v>1217</v>
      </c>
      <c r="G53" s="5">
        <f t="shared" si="17"/>
        <v>1338.7</v>
      </c>
      <c r="H53" s="64">
        <f>H52</f>
        <v>25820</v>
      </c>
      <c r="I53" s="79">
        <f t="shared" si="14"/>
        <v>31422940</v>
      </c>
      <c r="J53" s="71">
        <f t="shared" si="18"/>
        <v>33936775</v>
      </c>
      <c r="K53" s="76">
        <f t="shared" si="15"/>
        <v>85000</v>
      </c>
      <c r="L53" s="73">
        <f t="shared" si="16"/>
        <v>4016100</v>
      </c>
      <c r="M53" s="4"/>
      <c r="Q53" s="2"/>
    </row>
    <row r="54" spans="1:17" ht="16.5" x14ac:dyDescent="0.3">
      <c r="A54" s="34">
        <v>48</v>
      </c>
      <c r="B54" s="65">
        <v>3001</v>
      </c>
      <c r="C54" s="65">
        <v>30</v>
      </c>
      <c r="D54" s="5" t="s">
        <v>13</v>
      </c>
      <c r="E54" s="5"/>
      <c r="F54" s="5">
        <v>1205</v>
      </c>
      <c r="G54" s="5">
        <f t="shared" si="17"/>
        <v>1325.5</v>
      </c>
      <c r="H54" s="64">
        <f>H53+80</f>
        <v>25900</v>
      </c>
      <c r="I54" s="79">
        <f t="shared" si="14"/>
        <v>31209500</v>
      </c>
      <c r="J54" s="71">
        <f t="shared" si="18"/>
        <v>33706260</v>
      </c>
      <c r="K54" s="76">
        <f t="shared" si="15"/>
        <v>84500</v>
      </c>
      <c r="L54" s="73">
        <f t="shared" si="16"/>
        <v>3976500</v>
      </c>
      <c r="M54" s="4"/>
      <c r="Q54" s="2"/>
    </row>
    <row r="55" spans="1:17" ht="16.5" x14ac:dyDescent="0.3">
      <c r="A55" s="34">
        <v>49</v>
      </c>
      <c r="B55" s="65">
        <v>3002</v>
      </c>
      <c r="C55" s="65">
        <v>30</v>
      </c>
      <c r="D55" s="5" t="s">
        <v>13</v>
      </c>
      <c r="E55" s="78"/>
      <c r="F55" s="78">
        <v>1217</v>
      </c>
      <c r="G55" s="5">
        <f t="shared" si="17"/>
        <v>1338.7</v>
      </c>
      <c r="H55" s="64">
        <f>H54</f>
        <v>25900</v>
      </c>
      <c r="I55" s="79">
        <f t="shared" si="14"/>
        <v>31520300</v>
      </c>
      <c r="J55" s="71">
        <f t="shared" si="18"/>
        <v>34041924</v>
      </c>
      <c r="K55" s="76">
        <f t="shared" si="15"/>
        <v>85000</v>
      </c>
      <c r="L55" s="73">
        <f t="shared" si="16"/>
        <v>4016100</v>
      </c>
      <c r="M55" s="4"/>
      <c r="Q55" s="2"/>
    </row>
    <row r="56" spans="1:17" ht="16.5" x14ac:dyDescent="0.3">
      <c r="A56" s="34">
        <v>50</v>
      </c>
      <c r="B56" s="65">
        <v>3101</v>
      </c>
      <c r="C56" s="65">
        <v>31</v>
      </c>
      <c r="D56" s="5" t="s">
        <v>13</v>
      </c>
      <c r="E56" s="5"/>
      <c r="F56" s="5">
        <v>1205</v>
      </c>
      <c r="G56" s="5">
        <f t="shared" si="17"/>
        <v>1325.5</v>
      </c>
      <c r="H56" s="64">
        <f>H55</f>
        <v>25900</v>
      </c>
      <c r="I56" s="79">
        <f t="shared" si="14"/>
        <v>31209500</v>
      </c>
      <c r="J56" s="71">
        <f t="shared" si="18"/>
        <v>33706260</v>
      </c>
      <c r="K56" s="76">
        <f t="shared" si="15"/>
        <v>84500</v>
      </c>
      <c r="L56" s="73">
        <f t="shared" si="16"/>
        <v>3976500</v>
      </c>
      <c r="M56" s="4"/>
      <c r="Q56" s="2"/>
    </row>
    <row r="57" spans="1:17" ht="16.5" x14ac:dyDescent="0.3">
      <c r="A57" s="34">
        <v>51</v>
      </c>
      <c r="B57" s="65">
        <v>3102</v>
      </c>
      <c r="C57" s="65">
        <v>31</v>
      </c>
      <c r="D57" s="5" t="s">
        <v>13</v>
      </c>
      <c r="E57" s="78"/>
      <c r="F57" s="78">
        <v>1217</v>
      </c>
      <c r="G57" s="5">
        <f t="shared" si="17"/>
        <v>1338.7</v>
      </c>
      <c r="H57" s="64">
        <f>H56</f>
        <v>25900</v>
      </c>
      <c r="I57" s="79">
        <f t="shared" si="14"/>
        <v>31520300</v>
      </c>
      <c r="J57" s="71">
        <f t="shared" si="18"/>
        <v>34041924</v>
      </c>
      <c r="K57" s="76">
        <f t="shared" si="15"/>
        <v>85000</v>
      </c>
      <c r="L57" s="73">
        <f t="shared" si="16"/>
        <v>4016100</v>
      </c>
      <c r="M57" s="4"/>
      <c r="Q57" s="2"/>
    </row>
    <row r="58" spans="1:17" ht="16.5" x14ac:dyDescent="0.3">
      <c r="A58" s="34">
        <v>52</v>
      </c>
      <c r="B58" s="65">
        <v>3201</v>
      </c>
      <c r="C58" s="65">
        <v>32</v>
      </c>
      <c r="D58" s="5" t="s">
        <v>13</v>
      </c>
      <c r="E58" s="5"/>
      <c r="F58" s="5">
        <v>1205</v>
      </c>
      <c r="G58" s="5">
        <f t="shared" si="17"/>
        <v>1325.5</v>
      </c>
      <c r="H58" s="64">
        <f>H57</f>
        <v>25900</v>
      </c>
      <c r="I58" s="79">
        <f t="shared" si="14"/>
        <v>31209500</v>
      </c>
      <c r="J58" s="71">
        <f t="shared" si="18"/>
        <v>33706260</v>
      </c>
      <c r="K58" s="76">
        <f t="shared" si="15"/>
        <v>84500</v>
      </c>
      <c r="L58" s="73">
        <f t="shared" si="16"/>
        <v>3976500</v>
      </c>
      <c r="M58" s="4"/>
      <c r="Q58" s="2"/>
    </row>
    <row r="59" spans="1:17" ht="16.5" x14ac:dyDescent="0.3">
      <c r="A59" s="34">
        <v>53</v>
      </c>
      <c r="B59" s="65">
        <v>3202</v>
      </c>
      <c r="C59" s="65">
        <v>32</v>
      </c>
      <c r="D59" s="5" t="s">
        <v>13</v>
      </c>
      <c r="E59" s="78"/>
      <c r="F59" s="78">
        <v>1217</v>
      </c>
      <c r="G59" s="5">
        <f t="shared" si="17"/>
        <v>1338.7</v>
      </c>
      <c r="H59" s="64">
        <f>H58</f>
        <v>25900</v>
      </c>
      <c r="I59" s="79">
        <f t="shared" si="14"/>
        <v>31520300</v>
      </c>
      <c r="J59" s="71">
        <f t="shared" si="18"/>
        <v>34041924</v>
      </c>
      <c r="K59" s="76">
        <f t="shared" si="15"/>
        <v>85000</v>
      </c>
      <c r="L59" s="73">
        <f t="shared" si="16"/>
        <v>4016100</v>
      </c>
      <c r="M59" s="4"/>
      <c r="Q59" s="2"/>
    </row>
    <row r="60" spans="1:17" ht="16.5" x14ac:dyDescent="0.3">
      <c r="A60" s="34">
        <v>54</v>
      </c>
      <c r="B60" s="65">
        <v>3301</v>
      </c>
      <c r="C60" s="65">
        <v>33</v>
      </c>
      <c r="D60" s="5" t="s">
        <v>13</v>
      </c>
      <c r="E60" s="5"/>
      <c r="F60" s="5">
        <v>1205</v>
      </c>
      <c r="G60" s="5">
        <f t="shared" si="17"/>
        <v>1325.5</v>
      </c>
      <c r="H60" s="64">
        <f>H59</f>
        <v>25900</v>
      </c>
      <c r="I60" s="79">
        <f t="shared" si="14"/>
        <v>31209500</v>
      </c>
      <c r="J60" s="71">
        <f t="shared" si="18"/>
        <v>33706260</v>
      </c>
      <c r="K60" s="76">
        <f t="shared" si="15"/>
        <v>84500</v>
      </c>
      <c r="L60" s="73">
        <f t="shared" si="16"/>
        <v>3976500</v>
      </c>
      <c r="M60" s="4"/>
      <c r="Q60" s="2"/>
    </row>
    <row r="61" spans="1:17" ht="16.5" x14ac:dyDescent="0.3">
      <c r="A61" s="34">
        <v>55</v>
      </c>
      <c r="B61" s="65">
        <v>3302</v>
      </c>
      <c r="C61" s="65">
        <v>33</v>
      </c>
      <c r="D61" s="5" t="s">
        <v>13</v>
      </c>
      <c r="E61" s="78"/>
      <c r="F61" s="78">
        <v>1217</v>
      </c>
      <c r="G61" s="5">
        <f t="shared" si="17"/>
        <v>1338.7</v>
      </c>
      <c r="H61" s="64">
        <f>H60</f>
        <v>25900</v>
      </c>
      <c r="I61" s="79">
        <f t="shared" si="14"/>
        <v>31520300</v>
      </c>
      <c r="J61" s="71">
        <f t="shared" si="18"/>
        <v>34041924</v>
      </c>
      <c r="K61" s="76">
        <f t="shared" si="15"/>
        <v>85000</v>
      </c>
      <c r="L61" s="73">
        <f t="shared" si="16"/>
        <v>4016100</v>
      </c>
      <c r="M61" s="4"/>
      <c r="Q61" s="2"/>
    </row>
    <row r="62" spans="1:17" ht="16.5" x14ac:dyDescent="0.3">
      <c r="A62" s="34">
        <v>56</v>
      </c>
      <c r="B62" s="65">
        <v>3401</v>
      </c>
      <c r="C62" s="65">
        <v>34</v>
      </c>
      <c r="D62" s="5" t="s">
        <v>13</v>
      </c>
      <c r="E62" s="65"/>
      <c r="F62" s="65">
        <v>1021</v>
      </c>
      <c r="G62" s="5">
        <f t="shared" si="17"/>
        <v>1123.1000000000001</v>
      </c>
      <c r="H62" s="64">
        <f>H61</f>
        <v>25900</v>
      </c>
      <c r="I62" s="79">
        <f t="shared" si="14"/>
        <v>26443900</v>
      </c>
      <c r="J62" s="71">
        <f t="shared" si="18"/>
        <v>28559412</v>
      </c>
      <c r="K62" s="76">
        <f t="shared" si="15"/>
        <v>71500</v>
      </c>
      <c r="L62" s="73">
        <f t="shared" si="16"/>
        <v>3369300.0000000005</v>
      </c>
      <c r="M62" s="4"/>
      <c r="Q62" s="2"/>
    </row>
    <row r="63" spans="1:17" ht="16.5" x14ac:dyDescent="0.3">
      <c r="A63" s="34">
        <v>57</v>
      </c>
      <c r="B63" s="65">
        <v>3402</v>
      </c>
      <c r="C63" s="65">
        <v>34</v>
      </c>
      <c r="D63" s="5" t="s">
        <v>13</v>
      </c>
      <c r="E63" s="65"/>
      <c r="F63" s="65">
        <v>1021</v>
      </c>
      <c r="G63" s="5">
        <f t="shared" si="17"/>
        <v>1123.1000000000001</v>
      </c>
      <c r="H63" s="64">
        <f>H62</f>
        <v>25900</v>
      </c>
      <c r="I63" s="79">
        <f t="shared" si="14"/>
        <v>26443900</v>
      </c>
      <c r="J63" s="71">
        <f t="shared" si="18"/>
        <v>28559412</v>
      </c>
      <c r="K63" s="76">
        <f t="shared" si="15"/>
        <v>71500</v>
      </c>
      <c r="L63" s="73">
        <f t="shared" si="16"/>
        <v>3369300.0000000005</v>
      </c>
      <c r="M63" s="4"/>
      <c r="Q63" s="2"/>
    </row>
    <row r="64" spans="1:17" ht="16.5" x14ac:dyDescent="0.3">
      <c r="A64" s="34">
        <v>58</v>
      </c>
      <c r="B64" s="65">
        <v>3501</v>
      </c>
      <c r="C64" s="65">
        <v>35</v>
      </c>
      <c r="D64" s="5" t="s">
        <v>13</v>
      </c>
      <c r="E64" s="5"/>
      <c r="F64" s="5">
        <v>1205</v>
      </c>
      <c r="G64" s="5">
        <f t="shared" si="17"/>
        <v>1325.5</v>
      </c>
      <c r="H64" s="64">
        <f>H63+80</f>
        <v>25980</v>
      </c>
      <c r="I64" s="79">
        <f t="shared" si="14"/>
        <v>31305900</v>
      </c>
      <c r="J64" s="71">
        <f t="shared" si="18"/>
        <v>33810372</v>
      </c>
      <c r="K64" s="76">
        <f t="shared" si="15"/>
        <v>84500</v>
      </c>
      <c r="L64" s="73">
        <f t="shared" si="16"/>
        <v>3976500</v>
      </c>
      <c r="M64" s="4"/>
      <c r="Q64" s="2"/>
    </row>
    <row r="65" spans="1:17" ht="16.5" x14ac:dyDescent="0.3">
      <c r="A65" s="34">
        <v>59</v>
      </c>
      <c r="B65" s="65">
        <v>3502</v>
      </c>
      <c r="C65" s="65">
        <v>35</v>
      </c>
      <c r="D65" s="5" t="s">
        <v>13</v>
      </c>
      <c r="E65" s="78"/>
      <c r="F65" s="78">
        <v>1217</v>
      </c>
      <c r="G65" s="5">
        <f t="shared" si="17"/>
        <v>1338.7</v>
      </c>
      <c r="H65" s="64">
        <f>H64</f>
        <v>25980</v>
      </c>
      <c r="I65" s="79">
        <f t="shared" si="14"/>
        <v>31617660</v>
      </c>
      <c r="J65" s="71">
        <f t="shared" si="18"/>
        <v>34147073</v>
      </c>
      <c r="K65" s="76">
        <f t="shared" si="15"/>
        <v>85500</v>
      </c>
      <c r="L65" s="73">
        <f t="shared" si="16"/>
        <v>4016100</v>
      </c>
      <c r="M65" s="4"/>
      <c r="Q65" s="2"/>
    </row>
    <row r="66" spans="1:17" ht="16.5" x14ac:dyDescent="0.3">
      <c r="A66" s="34">
        <v>60</v>
      </c>
      <c r="B66" s="65">
        <v>3601</v>
      </c>
      <c r="C66" s="65">
        <v>36</v>
      </c>
      <c r="D66" s="5" t="s">
        <v>13</v>
      </c>
      <c r="E66" s="5"/>
      <c r="F66" s="5">
        <v>1205</v>
      </c>
      <c r="G66" s="5">
        <f t="shared" si="17"/>
        <v>1325.5</v>
      </c>
      <c r="H66" s="64">
        <f>H65</f>
        <v>25980</v>
      </c>
      <c r="I66" s="79">
        <f t="shared" si="14"/>
        <v>31305900</v>
      </c>
      <c r="J66" s="71">
        <f t="shared" si="18"/>
        <v>33810372</v>
      </c>
      <c r="K66" s="76">
        <f t="shared" si="15"/>
        <v>84500</v>
      </c>
      <c r="L66" s="73">
        <f t="shared" si="16"/>
        <v>3976500</v>
      </c>
      <c r="M66" s="4"/>
      <c r="Q66" s="2"/>
    </row>
    <row r="67" spans="1:17" ht="16.5" x14ac:dyDescent="0.3">
      <c r="A67" s="34">
        <v>61</v>
      </c>
      <c r="B67" s="65">
        <v>3602</v>
      </c>
      <c r="C67" s="65">
        <v>36</v>
      </c>
      <c r="D67" s="5" t="s">
        <v>13</v>
      </c>
      <c r="E67" s="78"/>
      <c r="F67" s="78">
        <v>1217</v>
      </c>
      <c r="G67" s="5">
        <f t="shared" si="17"/>
        <v>1338.7</v>
      </c>
      <c r="H67" s="64">
        <f>H66</f>
        <v>25980</v>
      </c>
      <c r="I67" s="79">
        <f t="shared" si="14"/>
        <v>31617660</v>
      </c>
      <c r="J67" s="71">
        <f t="shared" si="18"/>
        <v>34147073</v>
      </c>
      <c r="K67" s="76">
        <f t="shared" si="15"/>
        <v>85500</v>
      </c>
      <c r="L67" s="73">
        <f t="shared" si="16"/>
        <v>4016100</v>
      </c>
      <c r="M67" s="4"/>
      <c r="Q67" s="2"/>
    </row>
    <row r="68" spans="1:17" ht="16.5" x14ac:dyDescent="0.3">
      <c r="A68" s="34">
        <v>62</v>
      </c>
      <c r="B68" s="65">
        <v>3701</v>
      </c>
      <c r="C68" s="65">
        <v>37</v>
      </c>
      <c r="D68" s="5" t="s">
        <v>13</v>
      </c>
      <c r="E68" s="5"/>
      <c r="F68" s="5">
        <v>1205</v>
      </c>
      <c r="G68" s="5">
        <f t="shared" si="17"/>
        <v>1325.5</v>
      </c>
      <c r="H68" s="64">
        <f>H67</f>
        <v>25980</v>
      </c>
      <c r="I68" s="79">
        <f t="shared" si="14"/>
        <v>31305900</v>
      </c>
      <c r="J68" s="71">
        <f t="shared" si="18"/>
        <v>33810372</v>
      </c>
      <c r="K68" s="76">
        <f t="shared" si="15"/>
        <v>84500</v>
      </c>
      <c r="L68" s="73">
        <f t="shared" si="16"/>
        <v>3976500</v>
      </c>
      <c r="M68" s="4"/>
      <c r="Q68" s="2"/>
    </row>
    <row r="69" spans="1:17" ht="16.5" x14ac:dyDescent="0.3">
      <c r="A69" s="34">
        <v>63</v>
      </c>
      <c r="B69" s="65">
        <v>3702</v>
      </c>
      <c r="C69" s="65">
        <v>37</v>
      </c>
      <c r="D69" s="5" t="s">
        <v>13</v>
      </c>
      <c r="E69" s="78"/>
      <c r="F69" s="78">
        <v>1217</v>
      </c>
      <c r="G69" s="5">
        <f t="shared" si="17"/>
        <v>1338.7</v>
      </c>
      <c r="H69" s="64">
        <f>H68</f>
        <v>25980</v>
      </c>
      <c r="I69" s="79">
        <f t="shared" si="14"/>
        <v>31617660</v>
      </c>
      <c r="J69" s="71">
        <f t="shared" si="18"/>
        <v>34147073</v>
      </c>
      <c r="K69" s="76">
        <f t="shared" si="15"/>
        <v>85500</v>
      </c>
      <c r="L69" s="73">
        <f t="shared" si="16"/>
        <v>4016100</v>
      </c>
      <c r="M69" s="4"/>
      <c r="Q69" s="2"/>
    </row>
    <row r="70" spans="1:17" ht="16.5" x14ac:dyDescent="0.3">
      <c r="A70" s="34">
        <v>64</v>
      </c>
      <c r="B70" s="65">
        <v>3801</v>
      </c>
      <c r="C70" s="65">
        <v>38</v>
      </c>
      <c r="D70" s="5" t="s">
        <v>13</v>
      </c>
      <c r="E70" s="5"/>
      <c r="F70" s="5">
        <v>1205</v>
      </c>
      <c r="G70" s="5">
        <f t="shared" si="17"/>
        <v>1325.5</v>
      </c>
      <c r="H70" s="64">
        <f>H69</f>
        <v>25980</v>
      </c>
      <c r="I70" s="79">
        <f t="shared" si="14"/>
        <v>31305900</v>
      </c>
      <c r="J70" s="71">
        <f t="shared" si="18"/>
        <v>33810372</v>
      </c>
      <c r="K70" s="76">
        <f t="shared" si="15"/>
        <v>84500</v>
      </c>
      <c r="L70" s="73">
        <f t="shared" si="16"/>
        <v>3976500</v>
      </c>
      <c r="M70" s="4"/>
      <c r="Q70" s="2"/>
    </row>
    <row r="71" spans="1:17" ht="16.5" x14ac:dyDescent="0.3">
      <c r="A71" s="34">
        <v>65</v>
      </c>
      <c r="B71" s="65">
        <v>3802</v>
      </c>
      <c r="C71" s="65">
        <v>38</v>
      </c>
      <c r="D71" s="5" t="s">
        <v>13</v>
      </c>
      <c r="E71" s="78"/>
      <c r="F71" s="78">
        <v>1217</v>
      </c>
      <c r="G71" s="5">
        <f t="shared" si="17"/>
        <v>1338.7</v>
      </c>
      <c r="H71" s="64">
        <f>H70</f>
        <v>25980</v>
      </c>
      <c r="I71" s="79">
        <f t="shared" si="14"/>
        <v>31617660</v>
      </c>
      <c r="J71" s="71">
        <f t="shared" si="18"/>
        <v>34147073</v>
      </c>
      <c r="K71" s="76">
        <f t="shared" si="15"/>
        <v>85500</v>
      </c>
      <c r="L71" s="73">
        <f t="shared" si="16"/>
        <v>4016100</v>
      </c>
      <c r="M71" s="4"/>
      <c r="Q71" s="2"/>
    </row>
    <row r="72" spans="1:17" ht="17.25" thickBot="1" x14ac:dyDescent="0.35">
      <c r="A72" s="69" t="s">
        <v>3</v>
      </c>
      <c r="B72" s="69"/>
      <c r="C72" s="69"/>
      <c r="D72" s="69"/>
      <c r="E72" s="66"/>
      <c r="F72" s="80">
        <f t="shared" ref="F72:G72" si="23">SUM(F24:F71)</f>
        <v>55951</v>
      </c>
      <c r="G72" s="80">
        <f t="shared" si="23"/>
        <v>61546.099999999977</v>
      </c>
      <c r="H72" s="80"/>
      <c r="I72" s="81">
        <f t="shared" ref="I72:J72" si="24">SUM(I24:I71)</f>
        <v>1444385620</v>
      </c>
      <c r="J72" s="81">
        <f t="shared" si="24"/>
        <v>1559936470</v>
      </c>
      <c r="K72" s="72"/>
      <c r="L72" s="82">
        <f>SUM(L24:L71)</f>
        <v>184638300</v>
      </c>
      <c r="M72" s="4"/>
      <c r="Q72" s="2"/>
    </row>
    <row r="73" spans="1:17" ht="15.75" thickBot="1" x14ac:dyDescent="0.3">
      <c r="A73" s="36"/>
      <c r="B73" s="14"/>
      <c r="C73" s="16"/>
      <c r="D73" s="14"/>
      <c r="E73" s="14"/>
      <c r="F73" s="14"/>
      <c r="G73" s="14"/>
      <c r="H73" s="36"/>
      <c r="I73" s="44"/>
      <c r="J73" s="44"/>
      <c r="K73" s="45"/>
      <c r="L73" s="46"/>
      <c r="M73" s="23"/>
      <c r="N73" s="29"/>
      <c r="O73" s="29"/>
      <c r="P73" s="29"/>
      <c r="Q73" s="29"/>
    </row>
    <row r="74" spans="1:17" ht="15.75" thickBot="1" x14ac:dyDescent="0.3">
      <c r="A74" s="36"/>
      <c r="B74" s="14"/>
      <c r="C74" s="16"/>
      <c r="D74" s="14"/>
      <c r="E74" s="14"/>
      <c r="F74" s="14"/>
      <c r="G74" s="14"/>
      <c r="H74" s="36"/>
      <c r="I74" s="44"/>
      <c r="J74" s="44"/>
      <c r="K74" s="45"/>
      <c r="L74" s="46"/>
      <c r="M74" s="23"/>
      <c r="N74" s="29"/>
      <c r="O74" s="29"/>
      <c r="P74" s="29"/>
      <c r="Q74" s="29"/>
    </row>
    <row r="75" spans="1:17" ht="15.75" thickBot="1" x14ac:dyDescent="0.3">
      <c r="A75" s="36"/>
      <c r="B75" s="14"/>
      <c r="C75" s="16"/>
      <c r="D75" s="14"/>
      <c r="E75" s="14"/>
      <c r="F75" s="14"/>
      <c r="G75" s="14"/>
      <c r="H75" s="36"/>
      <c r="I75" s="44"/>
      <c r="J75" s="44"/>
      <c r="K75" s="45"/>
      <c r="L75" s="46"/>
      <c r="M75" s="23"/>
      <c r="N75" s="29"/>
      <c r="O75" s="29"/>
      <c r="P75" s="29"/>
      <c r="Q75" s="29"/>
    </row>
    <row r="76" spans="1:17" ht="15.75" thickBot="1" x14ac:dyDescent="0.3">
      <c r="A76" s="36"/>
      <c r="B76" s="14"/>
      <c r="C76" s="16"/>
      <c r="D76" s="14"/>
      <c r="E76" s="14"/>
      <c r="F76" s="14"/>
      <c r="G76" s="14"/>
      <c r="H76" s="36"/>
      <c r="I76" s="44"/>
      <c r="J76" s="44"/>
      <c r="K76" s="45"/>
      <c r="L76" s="46"/>
      <c r="M76" s="23"/>
      <c r="N76" s="29"/>
      <c r="O76" s="29"/>
      <c r="P76" s="29"/>
      <c r="Q76" s="29"/>
    </row>
    <row r="77" spans="1:17" ht="15.75" thickBot="1" x14ac:dyDescent="0.3">
      <c r="A77" s="36"/>
      <c r="B77" s="14"/>
      <c r="C77" s="16"/>
      <c r="D77" s="14"/>
      <c r="E77" s="14"/>
      <c r="F77" s="14"/>
      <c r="G77" s="14"/>
      <c r="H77" s="36"/>
      <c r="I77" s="44"/>
      <c r="J77" s="44"/>
      <c r="K77" s="45"/>
      <c r="L77" s="46"/>
      <c r="M77" s="23"/>
      <c r="N77" s="29"/>
      <c r="O77" s="29"/>
      <c r="P77" s="29"/>
      <c r="Q77" s="29"/>
    </row>
    <row r="78" spans="1:17" ht="15.75" thickBot="1" x14ac:dyDescent="0.3">
      <c r="A78" s="36"/>
      <c r="B78" s="14"/>
      <c r="C78" s="16"/>
      <c r="D78" s="14"/>
      <c r="E78" s="14"/>
      <c r="F78" s="14"/>
      <c r="G78" s="14"/>
      <c r="H78" s="36"/>
      <c r="I78" s="44"/>
      <c r="J78" s="44"/>
      <c r="K78" s="45"/>
      <c r="L78" s="46"/>
      <c r="M78" s="23"/>
      <c r="N78" s="29"/>
      <c r="O78" s="29"/>
      <c r="P78" s="29"/>
      <c r="Q78" s="29"/>
    </row>
    <row r="79" spans="1:17" ht="15.75" thickBot="1" x14ac:dyDescent="0.3">
      <c r="A79" s="36"/>
      <c r="B79" s="14"/>
      <c r="C79" s="16"/>
      <c r="D79" s="14"/>
      <c r="E79" s="14"/>
      <c r="F79" s="14"/>
      <c r="G79" s="14"/>
      <c r="H79" s="36"/>
      <c r="I79" s="44"/>
      <c r="J79" s="44"/>
      <c r="K79" s="45"/>
      <c r="L79" s="46"/>
      <c r="M79" s="23"/>
      <c r="N79" s="29"/>
      <c r="O79" s="29"/>
      <c r="P79" s="29"/>
      <c r="Q79" s="29"/>
    </row>
    <row r="80" spans="1:17" ht="15.75" thickBot="1" x14ac:dyDescent="0.3">
      <c r="A80" s="36"/>
      <c r="B80" s="14"/>
      <c r="C80" s="16"/>
      <c r="D80" s="14"/>
      <c r="E80" s="14"/>
      <c r="F80" s="14"/>
      <c r="G80" s="14"/>
      <c r="H80" s="36"/>
      <c r="I80" s="44"/>
      <c r="J80" s="44"/>
      <c r="K80" s="45"/>
      <c r="L80" s="46"/>
      <c r="M80" s="23"/>
      <c r="N80" s="29"/>
      <c r="O80" s="29"/>
      <c r="P80" s="29"/>
      <c r="Q80" s="29"/>
    </row>
    <row r="81" spans="1:21" ht="15.75" thickBot="1" x14ac:dyDescent="0.3">
      <c r="A81" s="36"/>
      <c r="B81" s="14"/>
      <c r="C81" s="16"/>
      <c r="D81" s="14"/>
      <c r="E81" s="14"/>
      <c r="F81" s="14"/>
      <c r="G81" s="14"/>
      <c r="H81" s="36"/>
      <c r="I81" s="44"/>
      <c r="J81" s="44"/>
      <c r="K81" s="45"/>
      <c r="L81" s="46"/>
      <c r="M81" s="23"/>
      <c r="N81" s="29"/>
      <c r="O81" s="29"/>
      <c r="P81" s="29"/>
      <c r="Q81" s="29"/>
    </row>
    <row r="82" spans="1:21" ht="15.75" thickBot="1" x14ac:dyDescent="0.3">
      <c r="A82" s="36"/>
      <c r="B82" s="14"/>
      <c r="C82" s="16"/>
      <c r="D82" s="14"/>
      <c r="E82" s="14"/>
      <c r="F82" s="14"/>
      <c r="G82" s="14"/>
      <c r="H82" s="36"/>
      <c r="I82" s="44"/>
      <c r="J82" s="44"/>
      <c r="K82" s="45"/>
      <c r="L82" s="46"/>
      <c r="M82" s="23"/>
      <c r="N82" s="29"/>
      <c r="O82" s="29"/>
      <c r="P82" s="29"/>
      <c r="Q82" s="29"/>
    </row>
    <row r="83" spans="1:21" ht="15.75" thickBot="1" x14ac:dyDescent="0.3">
      <c r="A83" s="36"/>
      <c r="B83" s="14"/>
      <c r="C83" s="16"/>
      <c r="D83" s="14"/>
      <c r="E83" s="14"/>
      <c r="F83" s="14"/>
      <c r="G83" s="14"/>
      <c r="H83" s="36"/>
      <c r="I83" s="44"/>
      <c r="J83" s="44"/>
      <c r="K83" s="45"/>
      <c r="L83" s="46"/>
      <c r="M83" s="23"/>
      <c r="N83" s="29"/>
      <c r="O83" s="29"/>
      <c r="P83" s="29"/>
      <c r="Q83" s="29"/>
    </row>
    <row r="84" spans="1:21" ht="16.5" x14ac:dyDescent="0.3">
      <c r="A84" s="36"/>
      <c r="B84" s="14"/>
      <c r="C84" s="16"/>
      <c r="D84" s="14"/>
      <c r="E84" s="14"/>
      <c r="F84" s="14"/>
      <c r="G84" s="14"/>
      <c r="H84" s="36"/>
      <c r="I84" s="44"/>
      <c r="J84" s="44"/>
      <c r="K84" s="45"/>
      <c r="L84" s="46"/>
      <c r="M84" s="4"/>
      <c r="Q84" s="2"/>
    </row>
    <row r="85" spans="1:21" ht="16.5" x14ac:dyDescent="0.3">
      <c r="A85" s="36"/>
      <c r="B85" s="14"/>
      <c r="C85" s="16"/>
      <c r="D85" s="14"/>
      <c r="E85" s="14"/>
      <c r="F85" s="14"/>
      <c r="G85" s="14"/>
      <c r="H85" s="36"/>
      <c r="I85" s="44"/>
      <c r="J85" s="44"/>
      <c r="K85" s="45"/>
      <c r="L85" s="46"/>
      <c r="M85" s="4"/>
      <c r="Q85" s="2"/>
    </row>
    <row r="86" spans="1:21" ht="16.5" x14ac:dyDescent="0.3">
      <c r="A86" s="36"/>
      <c r="B86" s="14"/>
      <c r="C86" s="16"/>
      <c r="D86" s="14"/>
      <c r="E86" s="14"/>
      <c r="F86" s="14"/>
      <c r="G86" s="14"/>
      <c r="H86" s="36"/>
      <c r="I86" s="44"/>
      <c r="J86" s="44"/>
      <c r="K86" s="45"/>
      <c r="L86" s="46"/>
      <c r="M86" s="4"/>
      <c r="Q86" s="2"/>
    </row>
    <row r="87" spans="1:21" ht="16.5" x14ac:dyDescent="0.3">
      <c r="A87" s="36"/>
      <c r="B87" s="14"/>
      <c r="C87" s="16"/>
      <c r="D87" s="14"/>
      <c r="E87" s="14"/>
      <c r="F87" s="14"/>
      <c r="G87" s="14"/>
      <c r="H87" s="36"/>
      <c r="I87" s="44"/>
      <c r="J87" s="44"/>
      <c r="K87" s="45"/>
      <c r="L87" s="46"/>
      <c r="M87" s="4"/>
      <c r="Q87" s="2"/>
      <c r="T87" s="4"/>
      <c r="U87" s="4"/>
    </row>
    <row r="88" spans="1:21" ht="16.5" x14ac:dyDescent="0.3">
      <c r="A88" s="36"/>
      <c r="B88" s="14"/>
      <c r="C88" s="16"/>
      <c r="D88" s="14"/>
      <c r="E88" s="14"/>
      <c r="F88" s="14"/>
      <c r="G88" s="14"/>
      <c r="H88" s="36"/>
      <c r="I88" s="44"/>
      <c r="J88" s="44"/>
      <c r="K88" s="45"/>
      <c r="L88" s="46"/>
      <c r="M88" s="4"/>
      <c r="Q88" s="2"/>
    </row>
    <row r="89" spans="1:21" ht="16.5" x14ac:dyDescent="0.3">
      <c r="A89" s="36"/>
      <c r="B89" s="14"/>
      <c r="C89" s="16"/>
      <c r="D89" s="14"/>
      <c r="E89" s="14"/>
      <c r="F89" s="14"/>
      <c r="G89" s="14"/>
      <c r="H89" s="36"/>
      <c r="I89" s="44"/>
      <c r="J89" s="44"/>
      <c r="K89" s="45"/>
      <c r="L89" s="46"/>
      <c r="M89" s="4"/>
      <c r="Q89" s="2"/>
    </row>
    <row r="90" spans="1:21" ht="16.5" x14ac:dyDescent="0.3">
      <c r="A90" s="36"/>
      <c r="B90" s="14"/>
      <c r="C90" s="16"/>
      <c r="D90" s="14"/>
      <c r="E90" s="14"/>
      <c r="F90" s="14"/>
      <c r="G90" s="14"/>
      <c r="H90" s="36"/>
      <c r="I90" s="44"/>
      <c r="J90" s="44"/>
      <c r="K90" s="45"/>
      <c r="L90" s="46"/>
      <c r="M90" s="4"/>
      <c r="Q90" s="2"/>
    </row>
    <row r="91" spans="1:21" ht="16.5" x14ac:dyDescent="0.3">
      <c r="A91" s="36"/>
      <c r="B91" s="14"/>
      <c r="C91" s="16"/>
      <c r="D91" s="14"/>
      <c r="E91" s="14"/>
      <c r="F91" s="14"/>
      <c r="G91" s="14"/>
      <c r="H91" s="36"/>
      <c r="I91" s="44"/>
      <c r="J91" s="44"/>
      <c r="K91" s="45"/>
      <c r="L91" s="46"/>
      <c r="M91" s="4"/>
      <c r="Q91" s="2"/>
    </row>
    <row r="92" spans="1:21" ht="16.5" x14ac:dyDescent="0.3">
      <c r="A92" s="36"/>
      <c r="B92" s="14"/>
      <c r="C92" s="16"/>
      <c r="D92" s="14"/>
      <c r="E92" s="14"/>
      <c r="F92" s="14"/>
      <c r="G92" s="14"/>
      <c r="H92" s="36"/>
      <c r="I92" s="44"/>
      <c r="J92" s="44"/>
      <c r="K92" s="45"/>
      <c r="L92" s="46"/>
      <c r="M92" s="4"/>
      <c r="Q92" s="2"/>
    </row>
    <row r="93" spans="1:21" ht="16.5" x14ac:dyDescent="0.3">
      <c r="A93" s="36"/>
      <c r="B93" s="14"/>
      <c r="C93" s="16"/>
      <c r="D93" s="14"/>
      <c r="E93" s="14"/>
      <c r="F93" s="14"/>
      <c r="G93" s="14"/>
      <c r="H93" s="36"/>
      <c r="I93" s="44"/>
      <c r="J93" s="44"/>
      <c r="K93" s="45"/>
      <c r="L93" s="46"/>
      <c r="M93" s="4"/>
      <c r="Q93" s="2"/>
    </row>
    <row r="94" spans="1:21" ht="16.5" x14ac:dyDescent="0.3">
      <c r="A94" s="36"/>
      <c r="B94" s="14"/>
      <c r="C94" s="16"/>
      <c r="D94" s="14"/>
      <c r="E94" s="14"/>
      <c r="F94" s="14"/>
      <c r="G94" s="14"/>
      <c r="H94" s="36"/>
      <c r="I94" s="44"/>
      <c r="J94" s="44"/>
      <c r="K94" s="45"/>
      <c r="L94" s="46"/>
      <c r="M94" s="4"/>
      <c r="Q94" s="2"/>
    </row>
    <row r="95" spans="1:21" ht="16.5" x14ac:dyDescent="0.3">
      <c r="A95" s="36"/>
      <c r="B95" s="14"/>
      <c r="C95" s="16"/>
      <c r="D95" s="14"/>
      <c r="E95" s="14"/>
      <c r="F95" s="14"/>
      <c r="G95" s="14"/>
      <c r="H95" s="36"/>
      <c r="I95" s="44"/>
      <c r="J95" s="44"/>
      <c r="K95" s="45"/>
      <c r="L95" s="46"/>
      <c r="M95" s="4"/>
      <c r="Q95" s="2"/>
    </row>
    <row r="96" spans="1:21" ht="16.5" x14ac:dyDescent="0.3">
      <c r="A96" s="36"/>
      <c r="B96" s="14"/>
      <c r="C96" s="16"/>
      <c r="D96" s="14"/>
      <c r="E96" s="14"/>
      <c r="F96" s="14"/>
      <c r="G96" s="14"/>
      <c r="H96" s="36"/>
      <c r="I96" s="44"/>
      <c r="J96" s="44"/>
      <c r="K96" s="45"/>
      <c r="L96" s="46"/>
      <c r="M96" s="4"/>
      <c r="Q96" s="2"/>
    </row>
    <row r="97" spans="1:17" ht="16.5" x14ac:dyDescent="0.3">
      <c r="A97" s="36"/>
      <c r="B97" s="14"/>
      <c r="C97" s="16"/>
      <c r="D97" s="14"/>
      <c r="E97" s="14"/>
      <c r="F97" s="14"/>
      <c r="G97" s="14"/>
      <c r="H97" s="36"/>
      <c r="I97" s="44"/>
      <c r="J97" s="44"/>
      <c r="K97" s="45"/>
      <c r="L97" s="46"/>
      <c r="M97" s="4"/>
      <c r="N97" s="8"/>
      <c r="O97" s="8"/>
      <c r="Q97" s="2"/>
    </row>
    <row r="98" spans="1:17" ht="16.5" x14ac:dyDescent="0.3">
      <c r="A98" s="36"/>
      <c r="B98" s="14"/>
      <c r="C98" s="16"/>
      <c r="D98" s="14"/>
      <c r="E98" s="14"/>
      <c r="F98" s="14"/>
      <c r="G98" s="14"/>
      <c r="H98" s="36"/>
      <c r="I98" s="44"/>
      <c r="J98" s="44"/>
      <c r="K98" s="45"/>
      <c r="L98" s="46"/>
      <c r="M98" s="4"/>
      <c r="N98" s="8"/>
      <c r="O98" s="8"/>
      <c r="Q98" s="2"/>
    </row>
    <row r="99" spans="1:17" ht="16.5" x14ac:dyDescent="0.3">
      <c r="A99" s="15"/>
      <c r="B99" s="14"/>
      <c r="C99" s="16"/>
      <c r="D99" s="52"/>
      <c r="E99" s="52"/>
      <c r="F99" s="47"/>
      <c r="G99" s="47"/>
      <c r="H99" s="36"/>
      <c r="I99" s="48"/>
      <c r="J99" s="48"/>
      <c r="K99" s="49"/>
      <c r="L99" s="50"/>
      <c r="M99" s="4"/>
      <c r="N99" s="8"/>
      <c r="O99" s="8"/>
      <c r="Q99" s="2"/>
    </row>
    <row r="100" spans="1:17" ht="16.5" x14ac:dyDescent="0.3">
      <c r="B100" s="14"/>
      <c r="C100" s="16"/>
      <c r="M100" s="4"/>
      <c r="N100" s="8"/>
      <c r="O100" s="8"/>
      <c r="Q100" s="2"/>
    </row>
    <row r="101" spans="1:17" x14ac:dyDescent="0.25">
      <c r="B101" s="14"/>
      <c r="C101" s="16"/>
    </row>
    <row r="102" spans="1:17" x14ac:dyDescent="0.25">
      <c r="B102" s="14"/>
      <c r="C102" s="16"/>
    </row>
    <row r="103" spans="1:17" x14ac:dyDescent="0.25">
      <c r="B103" s="14"/>
      <c r="C103" s="16"/>
      <c r="G103" s="84"/>
      <c r="L103" s="85"/>
    </row>
    <row r="104" spans="1:17" x14ac:dyDescent="0.25">
      <c r="B104" s="14"/>
      <c r="C104" s="16"/>
    </row>
    <row r="105" spans="1:17" x14ac:dyDescent="0.25">
      <c r="B105" s="14"/>
      <c r="C105" s="16"/>
    </row>
    <row r="106" spans="1:17" x14ac:dyDescent="0.25">
      <c r="B106" s="14"/>
      <c r="C106" s="16"/>
    </row>
    <row r="107" spans="1:17" x14ac:dyDescent="0.25">
      <c r="B107" s="14"/>
      <c r="C107" s="16"/>
    </row>
    <row r="108" spans="1:17" x14ac:dyDescent="0.25">
      <c r="B108" s="14"/>
      <c r="C108" s="16"/>
    </row>
    <row r="109" spans="1:17" x14ac:dyDescent="0.25">
      <c r="B109" s="14"/>
      <c r="C109" s="16"/>
    </row>
    <row r="110" spans="1:17" x14ac:dyDescent="0.25">
      <c r="B110" s="14"/>
      <c r="C110" s="16"/>
    </row>
    <row r="111" spans="1:17" x14ac:dyDescent="0.25">
      <c r="B111" s="14"/>
      <c r="C111" s="16"/>
    </row>
    <row r="112" spans="1:17" x14ac:dyDescent="0.25">
      <c r="B112" s="14"/>
      <c r="C112" s="16"/>
    </row>
    <row r="113" spans="2:3" x14ac:dyDescent="0.25">
      <c r="B113" s="14"/>
      <c r="C113" s="16"/>
    </row>
    <row r="114" spans="2:3" x14ac:dyDescent="0.25">
      <c r="B114" s="14"/>
      <c r="C114" s="16"/>
    </row>
    <row r="115" spans="2:3" x14ac:dyDescent="0.25">
      <c r="B115" s="14"/>
      <c r="C115" s="16"/>
    </row>
    <row r="116" spans="2:3" x14ac:dyDescent="0.25">
      <c r="B116" s="14"/>
      <c r="C116" s="16"/>
    </row>
    <row r="117" spans="2:3" x14ac:dyDescent="0.25">
      <c r="B117" s="14"/>
      <c r="C117" s="16"/>
    </row>
    <row r="118" spans="2:3" x14ac:dyDescent="0.25">
      <c r="B118" s="14"/>
      <c r="C118" s="16"/>
    </row>
    <row r="119" spans="2:3" x14ac:dyDescent="0.25">
      <c r="B119" s="14"/>
      <c r="C119" s="16"/>
    </row>
    <row r="120" spans="2:3" x14ac:dyDescent="0.25">
      <c r="B120" s="14"/>
      <c r="C120" s="16"/>
    </row>
    <row r="121" spans="2:3" x14ac:dyDescent="0.25">
      <c r="B121" s="14"/>
      <c r="C121" s="16"/>
    </row>
    <row r="122" spans="2:3" x14ac:dyDescent="0.25">
      <c r="B122" s="14"/>
      <c r="C122" s="16"/>
    </row>
    <row r="123" spans="2:3" x14ac:dyDescent="0.25">
      <c r="B123" s="14"/>
      <c r="C123" s="16"/>
    </row>
    <row r="124" spans="2:3" x14ac:dyDescent="0.25">
      <c r="B124" s="14"/>
      <c r="C124" s="16"/>
    </row>
    <row r="125" spans="2:3" x14ac:dyDescent="0.25">
      <c r="B125" s="14"/>
      <c r="C125" s="16"/>
    </row>
    <row r="126" spans="2:3" x14ac:dyDescent="0.25">
      <c r="B126" s="14"/>
      <c r="C126" s="16"/>
    </row>
    <row r="127" spans="2:3" x14ac:dyDescent="0.25">
      <c r="B127" s="14"/>
      <c r="C127" s="16"/>
    </row>
    <row r="128" spans="2:3" x14ac:dyDescent="0.25">
      <c r="B128" s="14"/>
      <c r="C128" s="16"/>
    </row>
    <row r="129" spans="2:3" x14ac:dyDescent="0.25">
      <c r="B129" s="14"/>
      <c r="C129" s="16"/>
    </row>
    <row r="130" spans="2:3" x14ac:dyDescent="0.25">
      <c r="B130" s="14"/>
      <c r="C130" s="16"/>
    </row>
    <row r="131" spans="2:3" x14ac:dyDescent="0.25">
      <c r="B131" s="14"/>
      <c r="C131" s="16"/>
    </row>
    <row r="132" spans="2:3" x14ac:dyDescent="0.25">
      <c r="B132" s="14"/>
      <c r="C132" s="16"/>
    </row>
    <row r="133" spans="2:3" x14ac:dyDescent="0.25">
      <c r="B133" s="14"/>
      <c r="C133" s="16"/>
    </row>
  </sheetData>
  <mergeCells count="4">
    <mergeCell ref="A20:D20"/>
    <mergeCell ref="A22:L22"/>
    <mergeCell ref="A1:L1"/>
    <mergeCell ref="A72:D72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zoomScale="130" zoomScaleNormal="130" workbookViewId="0">
      <selection activeCell="F4" sqref="F4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87" t="s">
        <v>4</v>
      </c>
      <c r="B1" s="87" t="s">
        <v>21</v>
      </c>
      <c r="C1" s="87" t="s">
        <v>10</v>
      </c>
      <c r="D1" s="87" t="s">
        <v>5</v>
      </c>
      <c r="E1" s="87" t="s">
        <v>6</v>
      </c>
      <c r="F1" s="87" t="s">
        <v>7</v>
      </c>
      <c r="G1" s="87" t="s">
        <v>8</v>
      </c>
      <c r="H1" s="87" t="s">
        <v>9</v>
      </c>
      <c r="I1" s="83"/>
      <c r="J1" s="83"/>
      <c r="K1" s="1"/>
      <c r="L1" s="1"/>
      <c r="M1" s="1"/>
    </row>
    <row r="2" spans="1:13" ht="16.5" x14ac:dyDescent="0.25">
      <c r="A2" s="88">
        <v>1</v>
      </c>
      <c r="B2" s="88" t="s">
        <v>46</v>
      </c>
      <c r="C2" s="89" t="s">
        <v>45</v>
      </c>
      <c r="D2" s="88">
        <v>17</v>
      </c>
      <c r="E2" s="65">
        <v>15939</v>
      </c>
      <c r="F2" s="90">
        <v>17533</v>
      </c>
      <c r="G2" s="91">
        <v>407274100</v>
      </c>
      <c r="H2" s="92">
        <v>439856030</v>
      </c>
      <c r="I2" s="93">
        <v>3000</v>
      </c>
      <c r="J2" s="99">
        <f>F2*I2</f>
        <v>52599000</v>
      </c>
      <c r="K2" s="9"/>
      <c r="L2" s="10">
        <f>J2*K2%</f>
        <v>0</v>
      </c>
      <c r="M2" s="1"/>
    </row>
    <row r="3" spans="1:13" ht="16.5" x14ac:dyDescent="0.25">
      <c r="A3" s="94">
        <v>2</v>
      </c>
      <c r="B3" s="95" t="s">
        <v>47</v>
      </c>
      <c r="C3" s="89" t="s">
        <v>48</v>
      </c>
      <c r="D3" s="88">
        <v>48</v>
      </c>
      <c r="E3" s="5">
        <v>55951</v>
      </c>
      <c r="F3" s="96">
        <v>61546</v>
      </c>
      <c r="G3" s="97">
        <v>1444385620</v>
      </c>
      <c r="H3" s="98">
        <v>1559936470</v>
      </c>
      <c r="I3" s="93">
        <v>3000</v>
      </c>
      <c r="J3" s="99">
        <f>F3*I3</f>
        <v>184638000</v>
      </c>
      <c r="K3" s="9"/>
      <c r="L3" s="10"/>
      <c r="M3" s="1"/>
    </row>
    <row r="4" spans="1:13" ht="15.75" x14ac:dyDescent="0.25">
      <c r="A4" s="100" t="s">
        <v>14</v>
      </c>
      <c r="B4" s="101"/>
      <c r="C4" s="102"/>
      <c r="D4" s="103">
        <f>SUM(D2:D3)</f>
        <v>65</v>
      </c>
      <c r="E4" s="104">
        <f>SUM(E2:E3)</f>
        <v>71890</v>
      </c>
      <c r="F4" s="104">
        <f>SUM(F2:F3)</f>
        <v>79079</v>
      </c>
      <c r="G4" s="105">
        <f t="shared" ref="G4:H4" si="0">SUM(G2:G3)</f>
        <v>1851659720</v>
      </c>
      <c r="H4" s="105">
        <f t="shared" si="0"/>
        <v>1999792500</v>
      </c>
      <c r="I4" s="83"/>
      <c r="J4" s="106">
        <f>SUM(J2:J3)</f>
        <v>237237000</v>
      </c>
      <c r="K4" s="1"/>
      <c r="L4" s="11">
        <f>SUM(L2:L2)</f>
        <v>0</v>
      </c>
      <c r="M4" s="1"/>
    </row>
    <row r="5" spans="1:13" x14ac:dyDescent="0.25">
      <c r="A5" s="83"/>
      <c r="B5" s="83"/>
      <c r="C5" s="83"/>
      <c r="D5" s="83"/>
      <c r="E5" s="83"/>
      <c r="F5" s="83"/>
      <c r="G5" s="83"/>
      <c r="H5" s="83"/>
      <c r="I5" s="83"/>
      <c r="J5" s="85"/>
      <c r="K5" s="1"/>
      <c r="L5" s="1"/>
      <c r="M5" s="1"/>
    </row>
    <row r="6" spans="1:13" x14ac:dyDescent="0.25">
      <c r="C6"/>
      <c r="D6"/>
      <c r="E6"/>
      <c r="F6"/>
      <c r="G6"/>
      <c r="H6"/>
      <c r="I6"/>
      <c r="J6" s="32"/>
      <c r="K6" s="1"/>
      <c r="L6" s="1"/>
      <c r="M6" s="1"/>
    </row>
    <row r="7" spans="1:13" x14ac:dyDescent="0.25">
      <c r="A7" s="1"/>
      <c r="B7" s="1"/>
      <c r="F7" s="2" t="e">
        <f>#REF!+F3</f>
        <v>#REF!</v>
      </c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  <row r="11" spans="1:13" x14ac:dyDescent="0.25">
      <c r="A11" s="1"/>
      <c r="B11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AB10:AF31"/>
  <sheetViews>
    <sheetView topLeftCell="H10" workbookViewId="0">
      <selection activeCell="AF22" sqref="AF22"/>
    </sheetView>
  </sheetViews>
  <sheetFormatPr defaultRowHeight="15" x14ac:dyDescent="0.25"/>
  <sheetData>
    <row r="10" spans="28:32" ht="15.75" thickBot="1" x14ac:dyDescent="0.3"/>
    <row r="11" spans="28:32" ht="17.25" thickBot="1" x14ac:dyDescent="0.3">
      <c r="AB11" s="57"/>
      <c r="AC11" s="57"/>
      <c r="AD11" s="57"/>
      <c r="AE11" s="57"/>
      <c r="AF11" s="57"/>
    </row>
    <row r="12" spans="28:32" ht="17.25" thickBot="1" x14ac:dyDescent="0.3">
      <c r="AB12" s="58"/>
      <c r="AC12" s="58"/>
      <c r="AD12" s="58"/>
      <c r="AE12" s="58"/>
      <c r="AF12" s="58"/>
    </row>
    <row r="13" spans="28:32" ht="17.25" thickBot="1" x14ac:dyDescent="0.3">
      <c r="AB13" s="57"/>
      <c r="AC13" s="57"/>
      <c r="AD13" s="57"/>
      <c r="AE13" s="57"/>
      <c r="AF13" s="57"/>
    </row>
    <row r="14" spans="28:32" ht="17.25" thickBot="1" x14ac:dyDescent="0.3">
      <c r="AB14" s="58">
        <v>1</v>
      </c>
      <c r="AC14" s="58" t="s">
        <v>12</v>
      </c>
      <c r="AD14" s="58">
        <v>90.21</v>
      </c>
      <c r="AE14" s="3">
        <f>AD14*10.764</f>
        <v>971.02043999999989</v>
      </c>
      <c r="AF14" s="58">
        <v>2</v>
      </c>
    </row>
    <row r="15" spans="28:32" ht="17.25" thickBot="1" x14ac:dyDescent="0.3">
      <c r="AB15" s="57">
        <v>2</v>
      </c>
      <c r="AC15" s="57" t="s">
        <v>12</v>
      </c>
      <c r="AD15" s="57">
        <v>90.49</v>
      </c>
      <c r="AE15" s="3">
        <f t="shared" ref="AE15:AE21" si="0">AD15*10.764</f>
        <v>974.03435999999988</v>
      </c>
      <c r="AF15" s="57">
        <v>1</v>
      </c>
    </row>
    <row r="16" spans="28:32" ht="17.25" thickBot="1" x14ac:dyDescent="0.3">
      <c r="AB16" s="58">
        <v>3</v>
      </c>
      <c r="AC16" s="57" t="s">
        <v>12</v>
      </c>
      <c r="AD16" s="57">
        <v>90.58</v>
      </c>
      <c r="AE16" s="3">
        <f t="shared" si="0"/>
        <v>975.00311999999997</v>
      </c>
      <c r="AF16" s="57">
        <v>2</v>
      </c>
    </row>
    <row r="17" spans="28:32" ht="17.25" thickBot="1" x14ac:dyDescent="0.3">
      <c r="AB17" s="57">
        <v>4</v>
      </c>
      <c r="AC17" s="57" t="s">
        <v>12</v>
      </c>
      <c r="AD17" s="57">
        <v>70.790000000000006</v>
      </c>
      <c r="AE17" s="3">
        <f t="shared" si="0"/>
        <v>761.98356000000001</v>
      </c>
      <c r="AF17" s="57">
        <v>3</v>
      </c>
    </row>
    <row r="18" spans="28:32" ht="17.25" thickBot="1" x14ac:dyDescent="0.3">
      <c r="AB18" s="58">
        <v>5</v>
      </c>
      <c r="AC18" s="58" t="s">
        <v>12</v>
      </c>
      <c r="AD18" s="58">
        <v>79.900000000000006</v>
      </c>
      <c r="AE18" s="3">
        <f t="shared" si="0"/>
        <v>860.04359999999997</v>
      </c>
      <c r="AF18" s="58">
        <v>2</v>
      </c>
    </row>
    <row r="19" spans="28:32" ht="17.25" thickBot="1" x14ac:dyDescent="0.3">
      <c r="AB19" s="57">
        <v>6</v>
      </c>
      <c r="AC19" s="57" t="s">
        <v>12</v>
      </c>
      <c r="AD19" s="57">
        <v>85.47</v>
      </c>
      <c r="AE19" s="3">
        <f t="shared" si="0"/>
        <v>919.99907999999994</v>
      </c>
      <c r="AF19" s="57">
        <v>1</v>
      </c>
    </row>
    <row r="20" spans="28:32" ht="17.25" thickBot="1" x14ac:dyDescent="0.3">
      <c r="AB20" s="58">
        <v>7</v>
      </c>
      <c r="AC20" s="58" t="s">
        <v>12</v>
      </c>
      <c r="AD20" s="58">
        <v>86.12</v>
      </c>
      <c r="AE20" s="3">
        <f t="shared" si="0"/>
        <v>926.99567999999999</v>
      </c>
      <c r="AF20" s="58">
        <v>1</v>
      </c>
    </row>
    <row r="21" spans="28:32" ht="17.25" thickBot="1" x14ac:dyDescent="0.3">
      <c r="AB21" s="57">
        <v>8</v>
      </c>
      <c r="AC21" s="57" t="s">
        <v>12</v>
      </c>
      <c r="AD21" s="57">
        <v>82.13</v>
      </c>
      <c r="AE21" s="3">
        <f t="shared" si="0"/>
        <v>884.0473199999999</v>
      </c>
      <c r="AF21" s="57">
        <v>5</v>
      </c>
    </row>
    <row r="22" spans="28:32" x14ac:dyDescent="0.25">
      <c r="AF22" s="33">
        <f>SUM(AF14:AF21)</f>
        <v>17</v>
      </c>
    </row>
    <row r="27" spans="28:32" ht="15.75" thickBot="1" x14ac:dyDescent="0.3"/>
    <row r="28" spans="28:32" ht="17.25" thickBot="1" x14ac:dyDescent="0.3">
      <c r="AB28" s="58"/>
      <c r="AC28" s="58"/>
      <c r="AD28" s="58"/>
      <c r="AE28" s="58"/>
      <c r="AF28" s="58"/>
    </row>
    <row r="29" spans="28:32" ht="17.25" thickBot="1" x14ac:dyDescent="0.3">
      <c r="AB29" s="57"/>
      <c r="AC29" s="57">
        <f>5+9</f>
        <v>14</v>
      </c>
      <c r="AD29" s="57"/>
      <c r="AE29" s="57"/>
      <c r="AF29" s="57"/>
    </row>
    <row r="30" spans="28:32" ht="17.25" thickBot="1" x14ac:dyDescent="0.3">
      <c r="AB30" s="58"/>
      <c r="AC30" s="58"/>
      <c r="AD30" s="58"/>
      <c r="AE30" s="58"/>
      <c r="AF30" s="58"/>
    </row>
    <row r="31" spans="28:32" x14ac:dyDescent="0.25">
      <c r="AD31">
        <v>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6"/>
  <sheetViews>
    <sheetView zoomScale="115" zoomScaleNormal="115" workbookViewId="0">
      <selection activeCell="E24" sqref="E24"/>
    </sheetView>
  </sheetViews>
  <sheetFormatPr defaultRowHeight="15" x14ac:dyDescent="0.25"/>
  <cols>
    <col min="7" max="7" width="12.5703125" customWidth="1"/>
    <col min="10" max="10" width="13.42578125" customWidth="1"/>
  </cols>
  <sheetData>
    <row r="2" spans="1:13" x14ac:dyDescent="0.25">
      <c r="A2" s="59" t="s">
        <v>23</v>
      </c>
      <c r="B2" s="59"/>
      <c r="J2" s="62" t="s">
        <v>30</v>
      </c>
      <c r="K2">
        <v>1</v>
      </c>
      <c r="L2">
        <v>68.010000000000005</v>
      </c>
      <c r="M2" s="3">
        <f t="shared" ref="M2:M9" si="0">L2*10.764</f>
        <v>732.05964000000006</v>
      </c>
    </row>
    <row r="3" spans="1:13" x14ac:dyDescent="0.25">
      <c r="A3" s="59" t="s">
        <v>22</v>
      </c>
      <c r="B3" s="59"/>
      <c r="J3" t="s">
        <v>31</v>
      </c>
      <c r="K3">
        <v>1</v>
      </c>
      <c r="L3">
        <v>78.25</v>
      </c>
      <c r="M3" s="3">
        <f t="shared" si="0"/>
        <v>842.2829999999999</v>
      </c>
    </row>
    <row r="4" spans="1:13" x14ac:dyDescent="0.25">
      <c r="A4" t="s">
        <v>24</v>
      </c>
      <c r="C4" t="s">
        <v>13</v>
      </c>
      <c r="D4">
        <v>70.709999999999994</v>
      </c>
      <c r="E4" s="3">
        <f>D4*10.764</f>
        <v>761.12243999999987</v>
      </c>
      <c r="J4" t="s">
        <v>32</v>
      </c>
      <c r="K4">
        <v>1</v>
      </c>
      <c r="L4">
        <v>59.64</v>
      </c>
      <c r="M4" s="3">
        <f t="shared" si="0"/>
        <v>641.96496000000002</v>
      </c>
    </row>
    <row r="5" spans="1:13" x14ac:dyDescent="0.25">
      <c r="J5" t="s">
        <v>33</v>
      </c>
      <c r="K5">
        <v>1</v>
      </c>
      <c r="L5">
        <v>102.68</v>
      </c>
      <c r="M5" s="3">
        <f t="shared" si="0"/>
        <v>1105.2475199999999</v>
      </c>
    </row>
    <row r="6" spans="1:13" x14ac:dyDescent="0.25">
      <c r="J6" t="s">
        <v>34</v>
      </c>
      <c r="K6">
        <v>2</v>
      </c>
      <c r="L6">
        <v>67.73</v>
      </c>
      <c r="M6" s="3">
        <f t="shared" si="0"/>
        <v>729.04571999999996</v>
      </c>
    </row>
    <row r="7" spans="1:13" x14ac:dyDescent="0.25">
      <c r="A7" s="33" t="s">
        <v>25</v>
      </c>
      <c r="B7" s="33"/>
      <c r="J7" t="s">
        <v>35</v>
      </c>
      <c r="K7">
        <v>2</v>
      </c>
      <c r="L7">
        <v>103.32</v>
      </c>
      <c r="M7" s="3">
        <f t="shared" si="0"/>
        <v>1112.1364799999999</v>
      </c>
    </row>
    <row r="8" spans="1:13" x14ac:dyDescent="0.25">
      <c r="A8" t="s">
        <v>26</v>
      </c>
      <c r="B8">
        <v>1</v>
      </c>
      <c r="C8" t="s">
        <v>13</v>
      </c>
      <c r="D8">
        <v>70.709999999999994</v>
      </c>
      <c r="E8" s="3">
        <f t="shared" ref="E8:E9" si="1">D8*10.764</f>
        <v>761.12243999999987</v>
      </c>
      <c r="J8" t="s">
        <v>36</v>
      </c>
      <c r="K8">
        <v>2</v>
      </c>
      <c r="L8">
        <v>77.209999999999994</v>
      </c>
      <c r="M8" s="3">
        <f t="shared" si="0"/>
        <v>831.08843999999988</v>
      </c>
    </row>
    <row r="9" spans="1:13" x14ac:dyDescent="0.25">
      <c r="B9">
        <v>2</v>
      </c>
      <c r="C9" t="s">
        <v>13</v>
      </c>
      <c r="D9">
        <v>70.709999999999994</v>
      </c>
      <c r="E9" s="3">
        <f t="shared" si="1"/>
        <v>761.12243999999987</v>
      </c>
      <c r="J9" t="s">
        <v>32</v>
      </c>
      <c r="K9">
        <v>2</v>
      </c>
      <c r="L9">
        <v>77.52</v>
      </c>
      <c r="M9" s="3">
        <f t="shared" si="0"/>
        <v>834.42527999999993</v>
      </c>
    </row>
    <row r="11" spans="1:13" x14ac:dyDescent="0.25">
      <c r="A11" s="61" t="s">
        <v>27</v>
      </c>
      <c r="B11" s="61"/>
      <c r="C11" s="60"/>
      <c r="D11" s="60"/>
    </row>
    <row r="12" spans="1:13" x14ac:dyDescent="0.25">
      <c r="A12" t="s">
        <v>26</v>
      </c>
      <c r="B12">
        <v>1</v>
      </c>
      <c r="C12" t="s">
        <v>13</v>
      </c>
      <c r="D12">
        <v>82.01</v>
      </c>
      <c r="E12" s="3">
        <f t="shared" ref="E12:E13" si="2">D12*10.764</f>
        <v>882.75563999999997</v>
      </c>
    </row>
    <row r="13" spans="1:13" x14ac:dyDescent="0.25">
      <c r="B13">
        <v>2</v>
      </c>
      <c r="C13" t="s">
        <v>13</v>
      </c>
      <c r="D13">
        <v>81.25</v>
      </c>
      <c r="E13" s="3">
        <f t="shared" si="2"/>
        <v>874.57499999999993</v>
      </c>
    </row>
    <row r="15" spans="1:13" x14ac:dyDescent="0.25">
      <c r="A15" s="33" t="s">
        <v>37</v>
      </c>
      <c r="B15" s="33"/>
    </row>
    <row r="16" spans="1:13" x14ac:dyDescent="0.25">
      <c r="A16" t="s">
        <v>26</v>
      </c>
      <c r="B16">
        <v>1</v>
      </c>
      <c r="C16" t="s">
        <v>13</v>
      </c>
      <c r="D16">
        <v>82.01</v>
      </c>
      <c r="E16" s="3">
        <f t="shared" ref="E16:E17" si="3">D16*10.764</f>
        <v>882.75563999999997</v>
      </c>
    </row>
    <row r="17" spans="1:8" x14ac:dyDescent="0.25">
      <c r="B17">
        <v>2</v>
      </c>
      <c r="C17" t="s">
        <v>13</v>
      </c>
      <c r="D17">
        <v>112.96</v>
      </c>
      <c r="E17" s="3">
        <f t="shared" si="3"/>
        <v>1215.9014399999999</v>
      </c>
    </row>
    <row r="19" spans="1:8" x14ac:dyDescent="0.25">
      <c r="A19" s="33" t="s">
        <v>28</v>
      </c>
      <c r="B19" s="33"/>
    </row>
    <row r="20" spans="1:8" x14ac:dyDescent="0.25">
      <c r="A20" t="s">
        <v>26</v>
      </c>
      <c r="B20">
        <v>1</v>
      </c>
      <c r="C20" t="s">
        <v>15</v>
      </c>
      <c r="D20">
        <v>62.05</v>
      </c>
      <c r="E20" s="3">
        <f t="shared" ref="E20:E21" si="4">D20*10.764</f>
        <v>667.9061999999999</v>
      </c>
      <c r="G20">
        <v>21200000</v>
      </c>
      <c r="H20">
        <f>G20/E20</f>
        <v>31740.983988470241</v>
      </c>
    </row>
    <row r="21" spans="1:8" x14ac:dyDescent="0.25">
      <c r="B21">
        <v>2</v>
      </c>
      <c r="C21" t="s">
        <v>15</v>
      </c>
      <c r="D21">
        <v>85.43</v>
      </c>
      <c r="E21" s="3">
        <f t="shared" si="4"/>
        <v>919.56852000000003</v>
      </c>
    </row>
    <row r="23" spans="1:8" x14ac:dyDescent="0.25">
      <c r="A23" s="33" t="s">
        <v>29</v>
      </c>
      <c r="B23" s="33"/>
    </row>
    <row r="24" spans="1:8" x14ac:dyDescent="0.25">
      <c r="A24" t="s">
        <v>26</v>
      </c>
      <c r="B24">
        <v>1</v>
      </c>
      <c r="C24" t="s">
        <v>13</v>
      </c>
      <c r="D24">
        <v>117.24</v>
      </c>
      <c r="E24" s="3">
        <f t="shared" ref="E24:E25" si="5">D24*10.764</f>
        <v>1261.9713599999998</v>
      </c>
    </row>
    <row r="25" spans="1:8" x14ac:dyDescent="0.25">
      <c r="B25">
        <v>2</v>
      </c>
      <c r="C25" t="s">
        <v>13</v>
      </c>
      <c r="D25">
        <v>112.96</v>
      </c>
      <c r="E25" s="3">
        <f t="shared" si="5"/>
        <v>1215.9014399999999</v>
      </c>
    </row>
    <row r="26" spans="1:8" x14ac:dyDescent="0.25">
      <c r="E26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5:R30"/>
  <sheetViews>
    <sheetView topLeftCell="A4" zoomScale="115" zoomScaleNormal="115" workbookViewId="0">
      <selection activeCell="I28" sqref="I28"/>
    </sheetView>
  </sheetViews>
  <sheetFormatPr defaultRowHeight="15" x14ac:dyDescent="0.25"/>
  <cols>
    <col min="8" max="8" width="18.28515625" customWidth="1"/>
    <col min="13" max="13" width="20" customWidth="1"/>
    <col min="15" max="15" width="14.42578125" customWidth="1"/>
    <col min="17" max="17" width="15.5703125" customWidth="1"/>
    <col min="18" max="18" width="14.5703125" customWidth="1"/>
  </cols>
  <sheetData>
    <row r="5" spans="1:18" x14ac:dyDescent="0.25">
      <c r="A5" s="1"/>
      <c r="B5" s="1"/>
      <c r="C5" s="1"/>
      <c r="D5" s="1"/>
      <c r="E5" s="1"/>
      <c r="F5" s="1">
        <f>C5+D5+E5</f>
        <v>0</v>
      </c>
      <c r="G5" s="1">
        <f>F5*10.764</f>
        <v>0</v>
      </c>
      <c r="H5" s="54">
        <v>28806168</v>
      </c>
      <c r="I5" s="1" t="e">
        <f>H5/G5</f>
        <v>#DIV/0!</v>
      </c>
      <c r="J5" s="1"/>
      <c r="K5" s="1">
        <v>1728400</v>
      </c>
      <c r="L5" s="1">
        <v>30000</v>
      </c>
      <c r="M5" s="55">
        <f>H5+K5+L5</f>
        <v>30564568</v>
      </c>
      <c r="N5" s="1"/>
      <c r="O5" s="55" t="e">
        <f>M5/G5</f>
        <v>#DIV/0!</v>
      </c>
      <c r="P5" s="1"/>
      <c r="Q5" s="56">
        <v>30877440</v>
      </c>
      <c r="R5" s="53">
        <v>32730086.399999999</v>
      </c>
    </row>
    <row r="6" spans="1:18" x14ac:dyDescent="0.25">
      <c r="A6" s="1"/>
      <c r="B6" s="1"/>
      <c r="C6" s="1"/>
      <c r="D6" s="1"/>
      <c r="E6" s="1"/>
      <c r="F6" s="1">
        <f>C6+D6+E6</f>
        <v>0</v>
      </c>
      <c r="G6" s="1">
        <f>F6*10.764</f>
        <v>0</v>
      </c>
      <c r="H6" s="54">
        <v>15622600</v>
      </c>
      <c r="I6" s="1" t="e">
        <f>H6/G6</f>
        <v>#DIV/0!</v>
      </c>
      <c r="J6" s="1"/>
      <c r="K6" s="1">
        <v>937400</v>
      </c>
      <c r="L6" s="1">
        <v>30000</v>
      </c>
      <c r="M6" s="55">
        <f>H6+K6+L6</f>
        <v>16590000</v>
      </c>
      <c r="N6" s="1"/>
      <c r="O6" s="55" t="e">
        <f>M6/G6</f>
        <v>#DIV/0!</v>
      </c>
      <c r="P6" s="1"/>
      <c r="Q6" s="56">
        <v>17047680</v>
      </c>
      <c r="R6" s="53">
        <v>18070540.800000001</v>
      </c>
    </row>
    <row r="7" spans="1:18" x14ac:dyDescent="0.25">
      <c r="A7" s="1"/>
      <c r="B7" s="1"/>
      <c r="C7" s="1"/>
      <c r="D7" s="1"/>
      <c r="E7" s="1"/>
      <c r="F7" s="1">
        <f t="shared" ref="F7:F19" si="0">C7+D7+E7</f>
        <v>0</v>
      </c>
      <c r="G7" s="1">
        <f t="shared" ref="G7:G20" si="1">F7*10.764</f>
        <v>0</v>
      </c>
      <c r="H7" s="54">
        <v>15069600</v>
      </c>
      <c r="I7" s="1" t="e">
        <f t="shared" ref="I7:I20" si="2">H7/G7</f>
        <v>#DIV/0!</v>
      </c>
      <c r="J7" s="1"/>
      <c r="K7" s="1">
        <v>904200</v>
      </c>
      <c r="L7" s="1">
        <v>30000</v>
      </c>
      <c r="M7" s="55">
        <f>H7+K7+L7</f>
        <v>16003800</v>
      </c>
      <c r="N7" s="1"/>
      <c r="O7" s="55" t="e">
        <f>M7/G7</f>
        <v>#DIV/0!</v>
      </c>
      <c r="P7" s="1"/>
      <c r="Q7" s="56">
        <v>17172480</v>
      </c>
      <c r="R7" s="53">
        <v>18202828.800000001</v>
      </c>
    </row>
    <row r="8" spans="1:18" x14ac:dyDescent="0.25">
      <c r="A8" s="1"/>
      <c r="B8" s="1"/>
      <c r="C8" s="1"/>
      <c r="D8" s="1"/>
      <c r="E8" s="1"/>
      <c r="F8" s="1">
        <f t="shared" si="0"/>
        <v>0</v>
      </c>
      <c r="G8" s="1">
        <f t="shared" si="1"/>
        <v>0</v>
      </c>
      <c r="H8" s="54">
        <v>14900132</v>
      </c>
      <c r="I8" s="1" t="e">
        <f t="shared" si="2"/>
        <v>#DIV/0!</v>
      </c>
      <c r="J8" s="1"/>
      <c r="K8" s="1">
        <v>894010</v>
      </c>
      <c r="L8" s="1">
        <v>30000</v>
      </c>
      <c r="M8" s="55">
        <f>H8+K8+L8</f>
        <v>15824142</v>
      </c>
      <c r="N8" s="1"/>
      <c r="O8" s="55" t="e">
        <f>M8/G8</f>
        <v>#DIV/0!</v>
      </c>
      <c r="P8" s="1"/>
      <c r="Q8" s="56">
        <v>17172480</v>
      </c>
      <c r="R8" s="53">
        <v>18202828.800000001</v>
      </c>
    </row>
    <row r="9" spans="1:18" x14ac:dyDescent="0.25">
      <c r="A9" s="1"/>
      <c r="B9" s="1"/>
      <c r="C9" s="1"/>
      <c r="D9" s="1"/>
      <c r="E9" s="1"/>
      <c r="F9" s="1">
        <f t="shared" si="0"/>
        <v>0</v>
      </c>
      <c r="G9" s="1">
        <f t="shared" si="1"/>
        <v>0</v>
      </c>
      <c r="H9" s="54">
        <v>26466474</v>
      </c>
      <c r="I9" s="1" t="e">
        <f t="shared" si="2"/>
        <v>#DIV/0!</v>
      </c>
      <c r="J9" s="1"/>
      <c r="K9" s="1">
        <v>1588000</v>
      </c>
      <c r="L9" s="1">
        <v>30000</v>
      </c>
      <c r="M9" s="55">
        <f>H9+K9+L9</f>
        <v>28084474</v>
      </c>
      <c r="N9" s="1"/>
      <c r="O9" s="55" t="e">
        <f>M9/G9</f>
        <v>#DIV/0!</v>
      </c>
      <c r="P9" s="1"/>
      <c r="Q9" s="56">
        <v>30967200</v>
      </c>
      <c r="R9" s="53">
        <v>32825232</v>
      </c>
    </row>
    <row r="10" spans="1:18" x14ac:dyDescent="0.25">
      <c r="A10" s="1"/>
      <c r="B10" s="1"/>
      <c r="C10" s="1"/>
      <c r="D10" s="1"/>
      <c r="E10" s="1"/>
      <c r="F10" s="1">
        <f t="shared" si="0"/>
        <v>0</v>
      </c>
      <c r="G10" s="1">
        <f t="shared" si="1"/>
        <v>0</v>
      </c>
      <c r="H10" s="1"/>
      <c r="I10" s="1" t="e">
        <f t="shared" si="2"/>
        <v>#DIV/0!</v>
      </c>
      <c r="J10" s="1"/>
      <c r="K10" s="1"/>
      <c r="L10" s="1"/>
      <c r="M10" s="1"/>
      <c r="N10" s="1"/>
      <c r="O10" s="1"/>
      <c r="P10" s="1"/>
      <c r="Q10" s="1"/>
    </row>
    <row r="11" spans="1:18" x14ac:dyDescent="0.25">
      <c r="A11" s="1"/>
      <c r="B11" s="1"/>
      <c r="C11" s="1"/>
      <c r="D11" s="1"/>
      <c r="E11" s="1"/>
      <c r="F11" s="1">
        <f t="shared" si="0"/>
        <v>0</v>
      </c>
      <c r="G11" s="1">
        <f t="shared" si="1"/>
        <v>0</v>
      </c>
      <c r="H11" s="1"/>
      <c r="I11" s="1" t="e">
        <f t="shared" si="2"/>
        <v>#DIV/0!</v>
      </c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1"/>
      <c r="B12" s="1"/>
      <c r="C12" s="1"/>
      <c r="D12" s="1"/>
      <c r="E12" s="1"/>
      <c r="F12" s="1">
        <f t="shared" si="0"/>
        <v>0</v>
      </c>
      <c r="G12" s="1">
        <f t="shared" si="1"/>
        <v>0</v>
      </c>
      <c r="H12" s="1"/>
      <c r="I12" s="1" t="e">
        <f t="shared" si="2"/>
        <v>#DIV/0!</v>
      </c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1"/>
      <c r="B13" s="1"/>
      <c r="C13" s="1"/>
      <c r="D13" s="1"/>
      <c r="E13" s="1"/>
      <c r="F13" s="1">
        <f t="shared" si="0"/>
        <v>0</v>
      </c>
      <c r="G13" s="1">
        <f t="shared" si="1"/>
        <v>0</v>
      </c>
      <c r="H13" s="1"/>
      <c r="I13" s="1" t="e">
        <f t="shared" si="2"/>
        <v>#DIV/0!</v>
      </c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1"/>
      <c r="B14" s="1"/>
      <c r="C14" s="1"/>
      <c r="D14" s="1"/>
      <c r="E14" s="1"/>
      <c r="F14" s="1">
        <f t="shared" si="0"/>
        <v>0</v>
      </c>
      <c r="G14" s="1">
        <f t="shared" si="1"/>
        <v>0</v>
      </c>
      <c r="H14" s="1"/>
      <c r="I14" s="1" t="e">
        <f t="shared" si="2"/>
        <v>#DIV/0!</v>
      </c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1"/>
      <c r="B15" s="1"/>
      <c r="C15" s="1"/>
      <c r="D15" s="1"/>
      <c r="E15" s="1"/>
      <c r="F15" s="1">
        <f t="shared" si="0"/>
        <v>0</v>
      </c>
      <c r="G15" s="1">
        <f t="shared" si="1"/>
        <v>0</v>
      </c>
      <c r="H15" s="1"/>
      <c r="I15" s="1" t="e">
        <f t="shared" si="2"/>
        <v>#DIV/0!</v>
      </c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1"/>
      <c r="B16" s="1"/>
      <c r="C16" s="1"/>
      <c r="D16" s="1"/>
      <c r="E16" s="1"/>
      <c r="F16" s="1">
        <f t="shared" si="0"/>
        <v>0</v>
      </c>
      <c r="G16" s="1">
        <f t="shared" si="1"/>
        <v>0</v>
      </c>
      <c r="H16" s="1"/>
      <c r="I16" s="1" t="e">
        <f t="shared" si="2"/>
        <v>#DIV/0!</v>
      </c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>
        <f t="shared" si="0"/>
        <v>0</v>
      </c>
      <c r="G17" s="1">
        <f t="shared" si="1"/>
        <v>0</v>
      </c>
      <c r="H17" s="1"/>
      <c r="I17" s="1" t="e">
        <f t="shared" si="2"/>
        <v>#DIV/0!</v>
      </c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>
        <f t="shared" si="0"/>
        <v>0</v>
      </c>
      <c r="G18" s="1">
        <f t="shared" si="1"/>
        <v>0</v>
      </c>
      <c r="H18" s="1"/>
      <c r="I18" s="1" t="e">
        <f t="shared" si="2"/>
        <v>#DIV/0!</v>
      </c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>
        <f t="shared" si="0"/>
        <v>0</v>
      </c>
      <c r="G19" s="1">
        <f t="shared" si="1"/>
        <v>0</v>
      </c>
      <c r="H19" s="1"/>
      <c r="I19" s="1" t="e">
        <f t="shared" si="2"/>
        <v>#DIV/0!</v>
      </c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>
        <f t="shared" ref="F20" si="3">C20+D20+E20</f>
        <v>0</v>
      </c>
      <c r="G20" s="1">
        <f t="shared" si="1"/>
        <v>0</v>
      </c>
      <c r="H20" s="1"/>
      <c r="I20" s="1" t="e">
        <f t="shared" si="2"/>
        <v>#DIV/0!</v>
      </c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 t="s">
        <v>7</v>
      </c>
      <c r="G27" s="1" t="s">
        <v>6</v>
      </c>
      <c r="H27" s="1"/>
      <c r="I27" s="1" t="s">
        <v>6</v>
      </c>
      <c r="J27" s="1"/>
      <c r="K27" s="1"/>
      <c r="L27" s="1"/>
      <c r="M27" s="1"/>
      <c r="N27" s="1"/>
      <c r="O27" s="1"/>
      <c r="P27" s="1"/>
      <c r="Q27" s="1"/>
    </row>
    <row r="28" spans="1:17" x14ac:dyDescent="0.25">
      <c r="F28">
        <f>820</f>
        <v>820</v>
      </c>
      <c r="G28">
        <f>F28/1.1</f>
        <v>745.45454545454538</v>
      </c>
      <c r="H28">
        <v>17243182</v>
      </c>
      <c r="I28">
        <f>H28/G28</f>
        <v>23131.097804878053</v>
      </c>
    </row>
    <row r="29" spans="1:17" x14ac:dyDescent="0.25">
      <c r="E29">
        <v>70.02</v>
      </c>
      <c r="F29">
        <f>E29*10.764</f>
        <v>753.69527999999991</v>
      </c>
      <c r="G29">
        <f>F29/1.1</f>
        <v>685.17752727272716</v>
      </c>
      <c r="H29">
        <v>12354200</v>
      </c>
      <c r="I29">
        <f>H29/G29</f>
        <v>18030.655572103362</v>
      </c>
      <c r="J29">
        <f>H29/F29</f>
        <v>16391.50506554851</v>
      </c>
    </row>
    <row r="30" spans="1:17" x14ac:dyDescent="0.25">
      <c r="E30">
        <v>70.02</v>
      </c>
      <c r="F30">
        <f>E30*10.764</f>
        <v>753.69527999999991</v>
      </c>
      <c r="G30">
        <f>F30/1.1</f>
        <v>685.17752727272716</v>
      </c>
      <c r="H30">
        <v>12500000</v>
      </c>
      <c r="I30">
        <f>H30/G30</f>
        <v>18243.447139538941</v>
      </c>
      <c r="J30">
        <f>H30/F30</f>
        <v>16584.951945035402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D- Wing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2024-02-24T10:04:24Z</dcterms:modified>
</cp:coreProperties>
</file>