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/>
  <mc:AlternateContent xmlns:mc="http://schemas.openxmlformats.org/markup-compatibility/2006">
    <mc:Choice Requires="x15">
      <x15ac:absPath xmlns:x15ac="http://schemas.microsoft.com/office/spreadsheetml/2010/11/ac" url="F:\Work from home - Vastukala\04.03.2024\Abhishek Ashishkumar Dubey\"/>
    </mc:Choice>
  </mc:AlternateContent>
  <xr:revisionPtr revIDLastSave="0" documentId="13_ncr:1_{7C8D77CE-62B5-4771-B8AC-80EA6790C510}" xr6:coauthVersionLast="36" xr6:coauthVersionMax="36" xr10:uidLastSave="{00000000-0000-0000-0000-000000000000}"/>
  <bookViews>
    <workbookView xWindow="-120" yWindow="-120" windowWidth="20730" windowHeight="1176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I16" i="23" l="1"/>
  <c r="I13" i="23"/>
  <c r="I12" i="23"/>
  <c r="I11" i="23"/>
  <c r="I10" i="23"/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Q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1" i="4"/>
  <c r="G33" i="4" s="1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N16" i="24" s="1"/>
  <c r="N17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0" i="24" l="1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<sst xmlns="http://schemas.openxmlformats.org/spreadsheetml/2006/main" count="127" uniqueCount="85">
  <si>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</si>
  <si>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</si>
  <si>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</si>
  <si>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</si>
  <si>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</si>
  <si>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</si>
  <si>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</si>
  <si>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</si>
  <si>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</si>
  <si>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</si>
  <si>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</si>
  <si>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</si>
  <si>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</si>
  <si>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</si>
  <si>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</si>
  <si>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</si>
  <si>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</si>
  <si>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</si>
  <si>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</si>
  <si>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</si>
  <si>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</si>
  <si>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</si>
  <si>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</si>
  <si>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</si>
  <si>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</si>
  <si>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</si>
  <si>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</si>
  <si>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</si>
  <si>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</si>
  <si>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</si>
  <si>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</si>
  <si>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</si>
  <si>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</si>
  <si>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</si>
  <si>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</si>
  <si>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</si>
  <si>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</si>
  <si>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</si>
  <si>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</si>
  <si>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</si>
  <si>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</si>
  <si>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</si>
  <si>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</si>
  <si>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</si>
  <si>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</si>
  <si>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</si>
  <si>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</si>
  <si>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</si>
  <si>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</si>
  <si>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</si>
  <si>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</si>
  <si>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</si>
  <si>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</si>
  <si>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</si>
  <si>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</si>
  <si>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</si>
  <si>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</si>
  <si>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</si>
  <si>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</si>
  <si>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</si>
  <si>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</si>
  <si>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</si>
  <si>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</si>
  <si>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</si>
  <si>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</si>
  <si>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</si>
  <si>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</si>
  <si>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</si>
  <si>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</si>
  <si>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</si>
  <si>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</si>
  <si>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</si>
  <si>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</si>
  <si>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</si>
  <si>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</si>
  <si>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</si>
  <si>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</si>
  <si>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</si>
  <si>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</si>
  <si>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</si>
  <si>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</si>
  <si>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</si>
  <si>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</si>
  <si>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ACA</t>
  </si>
  <si>
    <t>24.02.2024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</si>
</sst>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2" fillId="0" borderId="0" xfId="0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487459</xdr:colOff>
      <xdr:row>29</xdr:row>
      <xdr:rowOff>143666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36F15A-FD2E-4FDB-A9CE-DC28690AD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69859" cy="5668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344479</xdr:colOff>
      <xdr:row>29</xdr:row>
      <xdr:rowOff>124613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657D5E-1ACC-426D-A04F-2637153C0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17279" cy="5649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29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532ED-A2CD-45E2-9CDD-C1C76C489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5687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91090</xdr:colOff>
      <xdr:row>31</xdr:row>
      <xdr:rowOff>151128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A64A5-BEC1-43DF-970C-578A52521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36438" cy="57253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325427</xdr:colOff>
      <xdr:row>29</xdr:row>
      <xdr:rowOff>143666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E70016-9A64-4E6B-B170-6D247F984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98227" cy="5668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77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260086.22099999999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289486.22100000002</v>
      </c>
      <c r="D9" s="59" t="s">
        <v>62</v>
      </c>
      <c r="E9" s="60">
        <f>C9/10.764</f>
        <v>26893.926142697885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19</v>
      </c>
      <c r="D13" s="66">
        <f>D12-C13</f>
        <v>81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L4" sqref="L4:M2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5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2">
        <f t="shared" si="6"/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>
        <f t="shared" si="6"/>
        <v>0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0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0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abSelected="1" topLeftCell="A2" workbookViewId="0">
      <selection activeCell="D9" sqref="D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9" max="9" width="16.710937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7500</v>
      </c>
      <c r="D3" s="20" t="s">
        <v>75</v>
      </c>
      <c r="E3" t="s">
        <v>83</v>
      </c>
    </row>
    <row r="4" spans="1:9" ht="30" x14ac:dyDescent="0.25">
      <c r="A4" s="21" t="s">
        <v>14</v>
      </c>
      <c r="B4" s="18"/>
      <c r="C4" s="19">
        <v>2000</v>
      </c>
      <c r="D4" s="22"/>
    </row>
    <row r="5" spans="1:9" x14ac:dyDescent="0.25">
      <c r="A5" s="15" t="s">
        <v>15</v>
      </c>
      <c r="B5" s="18"/>
      <c r="C5" s="19">
        <f>C3-C4</f>
        <v>5500</v>
      </c>
      <c r="D5" s="22"/>
    </row>
    <row r="6" spans="1:9" x14ac:dyDescent="0.25">
      <c r="A6" s="15" t="s">
        <v>16</v>
      </c>
      <c r="B6" s="18"/>
      <c r="C6" s="19">
        <f>C4</f>
        <v>2000</v>
      </c>
      <c r="D6" s="22"/>
    </row>
    <row r="7" spans="1:9" x14ac:dyDescent="0.25">
      <c r="A7" s="15" t="s">
        <v>17</v>
      </c>
      <c r="B7" s="23"/>
      <c r="C7" s="24">
        <f>D7-D8</f>
        <v>19</v>
      </c>
      <c r="D7" s="24">
        <v>2024</v>
      </c>
    </row>
    <row r="8" spans="1:9" x14ac:dyDescent="0.25">
      <c r="A8" s="15" t="s">
        <v>18</v>
      </c>
      <c r="B8" s="23"/>
      <c r="C8" s="24">
        <f>C9-C7</f>
        <v>41</v>
      </c>
      <c r="D8" s="24">
        <v>2005</v>
      </c>
    </row>
    <row r="9" spans="1:9" x14ac:dyDescent="0.25">
      <c r="A9" s="15" t="s">
        <v>19</v>
      </c>
      <c r="B9" s="23"/>
      <c r="C9" s="24">
        <v>60</v>
      </c>
      <c r="D9" s="24"/>
    </row>
    <row r="10" spans="1:9" ht="30" x14ac:dyDescent="0.25">
      <c r="A10" s="21" t="s">
        <v>20</v>
      </c>
      <c r="B10" s="23"/>
      <c r="C10" s="24">
        <f>90*C7/C9</f>
        <v>28.5</v>
      </c>
      <c r="D10" s="24"/>
      <c r="I10" s="72">
        <f>9*14.5</f>
        <v>130.5</v>
      </c>
    </row>
    <row r="11" spans="1:9" ht="15.75" x14ac:dyDescent="0.25">
      <c r="A11" s="15"/>
      <c r="B11" s="25"/>
      <c r="C11" s="26">
        <f>C10%</f>
        <v>0.28499999999999998</v>
      </c>
      <c r="D11" s="26"/>
      <c r="I11" s="72">
        <f>8.5*2.8</f>
        <v>23.799999999999997</v>
      </c>
    </row>
    <row r="12" spans="1:9" ht="15.75" x14ac:dyDescent="0.25">
      <c r="A12" s="15" t="s">
        <v>21</v>
      </c>
      <c r="B12" s="18"/>
      <c r="C12" s="19">
        <f>C6*C11</f>
        <v>570</v>
      </c>
      <c r="D12" s="22"/>
      <c r="I12" s="72">
        <f>7.5*8.6</f>
        <v>64.5</v>
      </c>
    </row>
    <row r="13" spans="1:9" ht="15.75" x14ac:dyDescent="0.25">
      <c r="A13" s="15" t="s">
        <v>22</v>
      </c>
      <c r="B13" s="18"/>
      <c r="C13" s="19">
        <f>C6-C12</f>
        <v>1430</v>
      </c>
      <c r="D13" s="22"/>
      <c r="I13" s="72">
        <f>5*4.6</f>
        <v>23</v>
      </c>
    </row>
    <row r="14" spans="1:9" ht="15.75" x14ac:dyDescent="0.25">
      <c r="A14" s="15" t="s">
        <v>15</v>
      </c>
      <c r="B14" s="18"/>
      <c r="C14" s="19">
        <f>C5</f>
        <v>5500</v>
      </c>
      <c r="D14" s="22"/>
      <c r="I14" s="72">
        <v>12</v>
      </c>
    </row>
    <row r="15" spans="1:9" ht="15.75" x14ac:dyDescent="0.25">
      <c r="B15" s="18"/>
      <c r="C15" s="19"/>
      <c r="D15" s="22"/>
      <c r="I15" s="72">
        <v>99</v>
      </c>
    </row>
    <row r="16" spans="1:9" x14ac:dyDescent="0.25">
      <c r="A16" s="27" t="s">
        <v>23</v>
      </c>
      <c r="B16" s="28"/>
      <c r="C16" s="20">
        <f>C14+C13</f>
        <v>6930</v>
      </c>
      <c r="D16" s="22"/>
      <c r="I16">
        <f>SUM(I10:I15)</f>
        <v>352.8</v>
      </c>
    </row>
    <row r="17" spans="1:4" x14ac:dyDescent="0.25">
      <c r="B17" s="23"/>
      <c r="C17" s="24"/>
      <c r="D17" s="24"/>
    </row>
    <row r="18" spans="1:4" x14ac:dyDescent="0.25">
      <c r="A18" s="27" t="str">
        <f>E3</f>
        <v>ACA</v>
      </c>
      <c r="B18" s="7"/>
      <c r="C18" s="29">
        <v>676</v>
      </c>
      <c r="D18" s="24"/>
    </row>
    <row r="19" spans="1:4" x14ac:dyDescent="0.25">
      <c r="A19" s="70" t="s">
        <v>73</v>
      </c>
      <c r="B19" s="6"/>
      <c r="C19" s="30">
        <f>C18*C16</f>
        <v>4684680</v>
      </c>
      <c r="D19" s="31"/>
    </row>
    <row r="20" spans="1:4" x14ac:dyDescent="0.25">
      <c r="A20" s="70" t="s">
        <v>24</v>
      </c>
      <c r="B20" s="6"/>
      <c r="C20" s="30">
        <f>C19*90%</f>
        <v>4216212</v>
      </c>
      <c r="D20" s="30"/>
    </row>
    <row r="21" spans="1:4" x14ac:dyDescent="0.25">
      <c r="A21" s="70" t="s">
        <v>25</v>
      </c>
      <c r="B21" s="6"/>
      <c r="C21" s="30">
        <f>C19*80%</f>
        <v>3747744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1352000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C19*0.025/12</f>
        <v>9759.75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workbookViewId="0">
      <selection activeCell="R2" sqref="R2:R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904.16666666666674</v>
      </c>
      <c r="C2" s="4">
        <f t="shared" ref="C2:C15" si="1">B2*1.2</f>
        <v>1085</v>
      </c>
      <c r="D2" s="4">
        <f t="shared" ref="D2:D15" si="2">C2*1.2</f>
        <v>1302</v>
      </c>
      <c r="E2" s="5">
        <f t="shared" ref="E2:E15" si="3">R2</f>
        <v>7500000</v>
      </c>
      <c r="F2" s="74">
        <f t="shared" ref="F2:F15" si="4">ROUND((E2/B2),0)</f>
        <v>8295</v>
      </c>
      <c r="G2" s="74">
        <f t="shared" ref="G2:G15" si="5">ROUND((E2/C2),0)</f>
        <v>6912</v>
      </c>
      <c r="H2" s="74">
        <f t="shared" ref="H2:H15" si="6">ROUND((E2/D2),0)</f>
        <v>5760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v>1085</v>
      </c>
      <c r="Q2" s="7">
        <f t="shared" ref="Q2:Q15" si="9">P2/1.2</f>
        <v>904.16666666666674</v>
      </c>
      <c r="R2" s="75">
        <v>7500000</v>
      </c>
      <c r="S2" s="2"/>
    </row>
    <row r="3" spans="1:19" x14ac:dyDescent="0.25">
      <c r="A3" s="4">
        <v>2</v>
      </c>
      <c r="B3" s="4">
        <f t="shared" si="0"/>
        <v>362</v>
      </c>
      <c r="C3" s="4">
        <f t="shared" si="1"/>
        <v>434.4</v>
      </c>
      <c r="D3" s="4">
        <f t="shared" si="2"/>
        <v>521.28</v>
      </c>
      <c r="E3" s="5">
        <f t="shared" si="3"/>
        <v>2800000</v>
      </c>
      <c r="F3" s="74">
        <f t="shared" si="4"/>
        <v>7735</v>
      </c>
      <c r="G3" s="74">
        <f t="shared" si="5"/>
        <v>6446</v>
      </c>
      <c r="H3" s="74">
        <f t="shared" si="6"/>
        <v>5371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ref="P2:P15" si="10">O3/1.2</f>
        <v>0</v>
      </c>
      <c r="Q3" s="7">
        <v>362</v>
      </c>
      <c r="R3" s="75">
        <v>2800000</v>
      </c>
      <c r="S3" s="2"/>
    </row>
    <row r="4" spans="1:19" x14ac:dyDescent="0.25">
      <c r="A4" s="4">
        <v>3</v>
      </c>
      <c r="B4" s="4">
        <f t="shared" si="0"/>
        <v>460</v>
      </c>
      <c r="C4" s="4">
        <f t="shared" si="1"/>
        <v>552</v>
      </c>
      <c r="D4" s="4">
        <f t="shared" si="2"/>
        <v>662.4</v>
      </c>
      <c r="E4" s="5">
        <f t="shared" si="3"/>
        <v>3300000</v>
      </c>
      <c r="F4" s="74">
        <f t="shared" si="4"/>
        <v>7174</v>
      </c>
      <c r="G4" s="74">
        <f t="shared" si="5"/>
        <v>5978</v>
      </c>
      <c r="H4" s="74">
        <f t="shared" si="6"/>
        <v>4982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460</v>
      </c>
      <c r="R4" s="75">
        <v>3300000</v>
      </c>
      <c r="S4" s="2"/>
    </row>
    <row r="5" spans="1:19" x14ac:dyDescent="0.25">
      <c r="A5" s="4">
        <v>4</v>
      </c>
      <c r="B5" s="4">
        <f t="shared" si="0"/>
        <v>400</v>
      </c>
      <c r="C5" s="4">
        <f t="shared" si="1"/>
        <v>480</v>
      </c>
      <c r="D5" s="4">
        <f t="shared" si="2"/>
        <v>576</v>
      </c>
      <c r="E5" s="5">
        <f t="shared" si="3"/>
        <v>3400000</v>
      </c>
      <c r="F5" s="74">
        <f t="shared" si="4"/>
        <v>8500</v>
      </c>
      <c r="G5" s="74">
        <f t="shared" si="5"/>
        <v>7083</v>
      </c>
      <c r="H5" s="74">
        <f t="shared" si="6"/>
        <v>5903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400</v>
      </c>
      <c r="R5" s="75">
        <v>3400000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3800000</v>
      </c>
      <c r="F6" s="4">
        <f t="shared" si="4"/>
        <v>8444</v>
      </c>
      <c r="G6" s="4">
        <f t="shared" si="5"/>
        <v>7037</v>
      </c>
      <c r="H6" s="4">
        <f t="shared" si="6"/>
        <v>5864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450</v>
      </c>
      <c r="R6" s="2">
        <v>3800000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0"/>
        <v>0</v>
      </c>
      <c r="Q11">
        <f t="shared" si="9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9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/>
    <row r="23" spans="1:19" s="10" customFormat="1" x14ac:dyDescent="0.25"/>
    <row r="24" spans="1:19" s="10" customFormat="1" x14ac:dyDescent="0.25"/>
    <row r="25" spans="1:19" s="10" customFormat="1" x14ac:dyDescent="0.25"/>
    <row r="26" spans="1:19" s="10" customFormat="1" x14ac:dyDescent="0.25"/>
    <row r="27" spans="1:19" s="10" customFormat="1" x14ac:dyDescent="0.25"/>
    <row r="28" spans="1:19" s="10" customFormat="1" x14ac:dyDescent="0.25">
      <c r="C28" s="68" t="s">
        <v>74</v>
      </c>
      <c r="D28" s="68" t="s">
        <v>84</v>
      </c>
      <c r="F28" s="53" t="s">
        <v>83</v>
      </c>
      <c r="G28" s="53">
        <v>676</v>
      </c>
      <c r="I28" s="65"/>
      <c r="J28" s="65"/>
    </row>
    <row r="29" spans="1:19" s="10" customFormat="1" x14ac:dyDescent="0.25">
      <c r="C29" s="68" t="s">
        <v>1</v>
      </c>
      <c r="D29" s="68">
        <v>4181834</v>
      </c>
      <c r="F29" s="53" t="s">
        <v>71</v>
      </c>
      <c r="G29" s="53">
        <v>811</v>
      </c>
      <c r="H29" s="10">
        <f>G29/G28</f>
        <v>1.1997041420118344</v>
      </c>
      <c r="I29" s="65"/>
      <c r="J29" s="65"/>
    </row>
    <row r="30" spans="1:19" s="10" customFormat="1" x14ac:dyDescent="0.25">
      <c r="F30" s="53" t="s">
        <v>72</v>
      </c>
      <c r="G30" s="53"/>
      <c r="I30" s="65"/>
      <c r="J30" s="65"/>
    </row>
    <row r="31" spans="1:19" s="10" customFormat="1" x14ac:dyDescent="0.25">
      <c r="C31" s="69"/>
      <c r="D31" s="69"/>
      <c r="F31" s="69" t="s">
        <v>73</v>
      </c>
      <c r="G31" s="69">
        <f>G29*G30</f>
        <v>0</v>
      </c>
      <c r="H31" s="10">
        <f>G31/D29</f>
        <v>0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2024-03-04T07:24:38Z</dcterms:modified>
</cp:coreProperties>
</file>