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Mira Road (East)\PRINCE VASANT GUPTA\"/>
    </mc:Choice>
  </mc:AlternateContent>
  <xr:revisionPtr revIDLastSave="0" documentId="13_ncr:1_{9897C138-6EE3-4F5D-B60B-FD8703210F88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0" i="4" l="1"/>
  <c r="I28" i="4"/>
  <c r="I31" i="4" l="1"/>
  <c r="P7" i="4" l="1"/>
  <c r="Q7" i="4" s="1"/>
  <c r="P3" i="4"/>
  <c r="P2" i="4"/>
  <c r="C5" i="25" l="1"/>
  <c r="C4" i="25"/>
  <c r="C3" i="25"/>
  <c r="Q2" i="4"/>
  <c r="B2" i="4" s="1"/>
  <c r="C2" i="4" s="1"/>
  <c r="Q3" i="4"/>
  <c r="B3" i="4" s="1"/>
  <c r="C3" i="4" s="1"/>
  <c r="D3" i="4" s="1"/>
  <c r="P4" i="4"/>
  <c r="P5" i="4"/>
  <c r="P6" i="4"/>
  <c r="B6" i="4"/>
  <c r="C6" i="4" s="1"/>
  <c r="B7" i="4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<sst xmlns="http://schemas.openxmlformats.org/spreadsheetml/2006/main" count="129" uniqueCount="88">
  <si>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</si>
  <si>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</si>
  <si>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</si>
  <si>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</si>
  <si>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</si>
  <si>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</si>
  <si>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</si>
  <si>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</si>
  <si>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</si>
  <si>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</si>
  <si>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</si>
  <si>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</si>
  <si>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</si>
  <si>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</si>
  <si>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</si>
  <si>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</si>
  <si>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</si>
  <si>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</si>
  <si>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</si>
  <si>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</si>
  <si>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</si>
  <si>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</si>
  <si>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</si>
  <si>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</si>
  <si>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</si>
  <si>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</si>
  <si>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</si>
  <si>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</si>
  <si>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</si>
  <si>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</si>
  <si>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</si>
  <si>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</si>
  <si>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</si>
  <si>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</si>
  <si>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</si>
  <si>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</si>
  <si>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</si>
  <si>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</si>
  <si>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</si>
  <si>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</si>
  <si>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</si>
  <si>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</si>
  <si>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</si>
  <si>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</si>
  <si>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</si>
  <si>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</si>
  <si>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</si>
  <si>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</si>
  <si>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</si>
  <si>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</si>
  <si>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</si>
  <si>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</si>
  <si>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</si>
  <si>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</si>
  <si>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</si>
  <si>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</si>
  <si>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</si>
  <si>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</si>
  <si>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</si>
  <si>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</si>
  <si>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</si>
  <si>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</si>
  <si>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</si>
  <si>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</si>
  <si>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</si>
  <si>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</si>
  <si>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</si>
  <si>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</si>
  <si>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</si>
  <si>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</si>
  <si>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</si>
  <si>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</si>
  <si>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</si>
  <si>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</si>
  <si>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</si>
  <si>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</si>
  <si>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</si>
  <si>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</si>
  <si>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</si>
  <si>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</si>
  <si>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</si>
  <si>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</si>
  <si>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</si>
  <si>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</si>
  <si>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</si>
  <si>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24.01.2024</t>
  </si>
  <si>
    <t>IGR-12.02.24</t>
  </si>
  <si>
    <t>IGR-01.01.24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</si>
</sst>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07A011-078D-4715-94D2-0D51DA16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C158C7-87C5-45DE-ABFE-6BFC8BA59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497581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B264B1-396C-443F-82CB-06B4C4EA9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47181" cy="8954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545213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D8554E-4398-47FD-B3AD-075B6041F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394813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440423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DDAA2D-0DC4-47B0-9102-735E30051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0023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20" sqref="K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78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84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C7*D13%</f>
        <v>215133.04699999999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244533.04699999999</v>
      </c>
      <c r="D9" s="59" t="s">
        <v>62</v>
      </c>
      <c r="E9" s="60">
        <f>C9/10.764</f>
        <v>22717.674377554813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1991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33</v>
      </c>
      <c r="D13" s="66">
        <f>D12-C13</f>
        <v>67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6" sqref="C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9100</v>
      </c>
      <c r="D3" s="22" t="s">
        <v>76</v>
      </c>
      <c r="E3" s="6" t="s">
        <v>77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6600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33</v>
      </c>
      <c r="D7" s="24">
        <v>2024</v>
      </c>
    </row>
    <row r="8" spans="1:5" x14ac:dyDescent="0.25">
      <c r="A8" s="15" t="s">
        <v>18</v>
      </c>
      <c r="B8" s="23"/>
      <c r="C8" s="24">
        <f>C9-C7</f>
        <v>27</v>
      </c>
      <c r="D8" s="24">
        <v>1991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49.5</v>
      </c>
      <c r="D10" s="24"/>
    </row>
    <row r="11" spans="1:5" x14ac:dyDescent="0.25">
      <c r="A11" s="15"/>
      <c r="B11" s="25"/>
      <c r="C11" s="26">
        <f>C10%</f>
        <v>0.495</v>
      </c>
      <c r="D11" s="26"/>
    </row>
    <row r="12" spans="1:5" x14ac:dyDescent="0.25">
      <c r="A12" s="15" t="s">
        <v>21</v>
      </c>
      <c r="B12" s="18"/>
      <c r="C12" s="19">
        <f>C6*C11</f>
        <v>1237.5</v>
      </c>
      <c r="D12" s="22"/>
    </row>
    <row r="13" spans="1:5" x14ac:dyDescent="0.25">
      <c r="A13" s="15" t="s">
        <v>22</v>
      </c>
      <c r="B13" s="18"/>
      <c r="C13" s="19">
        <f>C6-C12</f>
        <v>1262.5</v>
      </c>
      <c r="D13" s="22"/>
    </row>
    <row r="14" spans="1:5" x14ac:dyDescent="0.25">
      <c r="A14" s="15" t="s">
        <v>15</v>
      </c>
      <c r="B14" s="18"/>
      <c r="C14" s="19">
        <f>C5</f>
        <v>6600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7862.5</v>
      </c>
      <c r="D16" s="22"/>
    </row>
    <row r="17" spans="1:5" x14ac:dyDescent="0.25">
      <c r="B17" s="23"/>
      <c r="C17" s="24"/>
      <c r="D17" s="24"/>
    </row>
    <row r="18" spans="1:5" x14ac:dyDescent="0.25">
      <c r="A18" s="72" t="str">
        <f>E3</f>
        <v>BUA</v>
      </c>
      <c r="B18" s="7"/>
      <c r="C18" s="29">
        <v>355</v>
      </c>
      <c r="D18" s="24"/>
    </row>
    <row r="19" spans="1:5" x14ac:dyDescent="0.25">
      <c r="A19" s="15" t="s">
        <v>74</v>
      </c>
      <c r="B19" s="6"/>
      <c r="C19" s="30">
        <f>C18*C16</f>
        <v>2791187.5</v>
      </c>
      <c r="D19" s="31"/>
      <c r="E19" s="66"/>
    </row>
    <row r="20" spans="1:5" x14ac:dyDescent="0.25">
      <c r="A20" s="15" t="s">
        <v>24</v>
      </c>
      <c r="C20" s="32">
        <f>C19*90%</f>
        <v>2512068.75</v>
      </c>
      <c r="D20" s="30"/>
    </row>
    <row r="21" spans="1:5" x14ac:dyDescent="0.25">
      <c r="A21" s="15" t="s">
        <v>25</v>
      </c>
      <c r="C21" s="32">
        <f>C19*80%</f>
        <v>2232950</v>
      </c>
      <c r="D21" s="32"/>
    </row>
    <row r="22" spans="1:5" x14ac:dyDescent="0.25">
      <c r="A22" s="15"/>
      <c r="D22" s="24"/>
    </row>
    <row r="23" spans="1:5" x14ac:dyDescent="0.25">
      <c r="A23" s="33" t="s">
        <v>26</v>
      </c>
      <c r="B23" s="34"/>
      <c r="C23" s="35">
        <f>C4*C18</f>
        <v>887500</v>
      </c>
      <c r="D23" s="35"/>
    </row>
    <row r="24" spans="1:5" x14ac:dyDescent="0.25">
      <c r="A24" s="15" t="s">
        <v>27</v>
      </c>
    </row>
    <row r="25" spans="1:5" x14ac:dyDescent="0.25">
      <c r="A25" s="36" t="s">
        <v>28</v>
      </c>
      <c r="B25" s="16"/>
      <c r="C25" s="32">
        <f>C19*0.025/12</f>
        <v>5814.973958333333</v>
      </c>
      <c r="D25" s="32"/>
    </row>
    <row r="26" spans="1:5" x14ac:dyDescent="0.25">
      <c r="C26" s="32"/>
      <c r="D26" s="32"/>
    </row>
    <row r="27" spans="1:5" x14ac:dyDescent="0.25">
      <c r="C27" s="32"/>
      <c r="D27" s="32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I30" sqref="I3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362.47769999999997</v>
      </c>
      <c r="C2" s="4">
        <f t="shared" ref="C2:C16" si="1">B2*1.2</f>
        <v>434.97323999999998</v>
      </c>
      <c r="D2" s="4">
        <f t="shared" ref="D2:D16" si="2">C2*1.2</f>
        <v>521.9678879999999</v>
      </c>
      <c r="E2" s="5">
        <f t="shared" ref="E2:E16" si="3">R2</f>
        <v>4200000</v>
      </c>
      <c r="F2" s="4">
        <f t="shared" ref="F2:F15" si="4">ROUND((E2/B2),0)</f>
        <v>11587</v>
      </c>
      <c r="G2" s="73">
        <f t="shared" ref="G2:G15" si="5">ROUND((E2/C2),0)</f>
        <v>9656</v>
      </c>
      <c r="H2" s="73">
        <f t="shared" ref="H2:H15" si="6">ROUND((E2/D2),0)</f>
        <v>8046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>40.41*10.764</f>
        <v>434.97323999999992</v>
      </c>
      <c r="Q2" s="7">
        <f t="shared" ref="Q2:Q10" si="9">P2/1.2</f>
        <v>362.47769999999997</v>
      </c>
      <c r="R2" s="74">
        <v>4200000</v>
      </c>
      <c r="S2" s="74" t="s">
        <v>86</v>
      </c>
    </row>
    <row r="3" spans="1:19" x14ac:dyDescent="0.25">
      <c r="A3" s="4">
        <v>2</v>
      </c>
      <c r="B3" s="4">
        <f t="shared" si="0"/>
        <v>396.74309999999997</v>
      </c>
      <c r="C3" s="4">
        <f t="shared" si="1"/>
        <v>476.09171999999995</v>
      </c>
      <c r="D3" s="4">
        <f t="shared" si="2"/>
        <v>571.3100639999999</v>
      </c>
      <c r="E3" s="5">
        <f t="shared" si="3"/>
        <v>4951000</v>
      </c>
      <c r="F3" s="4">
        <f t="shared" si="4"/>
        <v>12479</v>
      </c>
      <c r="G3" s="75">
        <f t="shared" si="5"/>
        <v>10399</v>
      </c>
      <c r="H3" s="75">
        <f t="shared" si="6"/>
        <v>8666</v>
      </c>
      <c r="I3" s="75">
        <f t="shared" si="7"/>
        <v>0</v>
      </c>
      <c r="J3" s="75">
        <f t="shared" si="8"/>
        <v>0</v>
      </c>
      <c r="K3" s="76"/>
      <c r="L3" s="76"/>
      <c r="M3" s="76"/>
      <c r="N3" s="76"/>
      <c r="O3" s="76">
        <v>0</v>
      </c>
      <c r="P3" s="76">
        <f>44.23*10.764</f>
        <v>476.09171999999995</v>
      </c>
      <c r="Q3" s="76">
        <f t="shared" si="9"/>
        <v>396.74309999999997</v>
      </c>
      <c r="R3" s="77">
        <v>4951000</v>
      </c>
      <c r="S3" s="77" t="s">
        <v>87</v>
      </c>
    </row>
    <row r="4" spans="1:19" x14ac:dyDescent="0.25">
      <c r="A4" s="4">
        <v>3</v>
      </c>
      <c r="B4" s="4">
        <f t="shared" si="0"/>
        <v>275</v>
      </c>
      <c r="C4" s="4">
        <f t="shared" si="1"/>
        <v>330</v>
      </c>
      <c r="D4" s="4">
        <f t="shared" si="2"/>
        <v>396</v>
      </c>
      <c r="E4" s="5">
        <f t="shared" si="3"/>
        <v>3800000</v>
      </c>
      <c r="F4" s="4">
        <f t="shared" si="4"/>
        <v>13818</v>
      </c>
      <c r="G4" s="4">
        <f t="shared" si="5"/>
        <v>11515</v>
      </c>
      <c r="H4" s="4">
        <f t="shared" si="6"/>
        <v>9596</v>
      </c>
      <c r="I4" s="4">
        <f t="shared" si="7"/>
        <v>0</v>
      </c>
      <c r="J4" s="4">
        <f t="shared" si="8"/>
        <v>0</v>
      </c>
      <c r="O4">
        <v>0</v>
      </c>
      <c r="P4">
        <f t="shared" ref="P4:P10" si="10">O4/1.2</f>
        <v>0</v>
      </c>
      <c r="Q4">
        <v>275</v>
      </c>
      <c r="R4" s="2">
        <v>3800000</v>
      </c>
      <c r="S4" s="2"/>
    </row>
    <row r="5" spans="1:19" x14ac:dyDescent="0.25">
      <c r="A5" s="4">
        <v>4</v>
      </c>
      <c r="B5" s="4">
        <f t="shared" si="0"/>
        <v>400</v>
      </c>
      <c r="C5" s="4">
        <f t="shared" si="1"/>
        <v>480</v>
      </c>
      <c r="D5" s="4">
        <f t="shared" si="2"/>
        <v>576</v>
      </c>
      <c r="E5" s="5">
        <f t="shared" si="3"/>
        <v>4200000</v>
      </c>
      <c r="F5" s="4">
        <f t="shared" si="4"/>
        <v>10500</v>
      </c>
      <c r="G5" s="73">
        <f t="shared" si="5"/>
        <v>8750</v>
      </c>
      <c r="H5" s="73">
        <f t="shared" si="6"/>
        <v>7292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400</v>
      </c>
      <c r="R5" s="74">
        <v>4200000</v>
      </c>
      <c r="S5" s="2"/>
    </row>
    <row r="6" spans="1:19" x14ac:dyDescent="0.25">
      <c r="A6" s="4">
        <v>5</v>
      </c>
      <c r="B6" s="4">
        <f t="shared" si="0"/>
        <v>275</v>
      </c>
      <c r="C6" s="4">
        <f t="shared" si="1"/>
        <v>330</v>
      </c>
      <c r="D6" s="4">
        <f t="shared" si="2"/>
        <v>396</v>
      </c>
      <c r="E6" s="5">
        <f t="shared" si="3"/>
        <v>3100000</v>
      </c>
      <c r="F6" s="4">
        <f t="shared" si="4"/>
        <v>11273</v>
      </c>
      <c r="G6" s="73">
        <f t="shared" si="5"/>
        <v>9394</v>
      </c>
      <c r="H6" s="73">
        <f t="shared" si="6"/>
        <v>7828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275</v>
      </c>
      <c r="R6" s="74">
        <v>3100000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75</v>
      </c>
      <c r="D28" s="68" t="s">
        <v>85</v>
      </c>
      <c r="F28" s="53" t="s">
        <v>71</v>
      </c>
      <c r="G28" s="53">
        <v>280</v>
      </c>
      <c r="H28" s="10">
        <v>10000</v>
      </c>
      <c r="I28" s="10">
        <f>H28*G28</f>
        <v>2800000</v>
      </c>
    </row>
    <row r="29" spans="1:19" s="10" customFormat="1" x14ac:dyDescent="0.25">
      <c r="C29" s="68" t="s">
        <v>1</v>
      </c>
      <c r="D29" s="68">
        <v>2500000</v>
      </c>
      <c r="F29" s="53" t="s">
        <v>72</v>
      </c>
      <c r="G29" s="53">
        <v>355</v>
      </c>
      <c r="H29" s="10">
        <f>G29/G28</f>
        <v>1.2678571428571428</v>
      </c>
    </row>
    <row r="30" spans="1:19" s="10" customFormat="1" x14ac:dyDescent="0.25">
      <c r="F30" s="53" t="s">
        <v>73</v>
      </c>
      <c r="G30" s="53">
        <v>9600</v>
      </c>
      <c r="I30" s="10">
        <f>I28/G29</f>
        <v>7887.3239436619715</v>
      </c>
    </row>
    <row r="31" spans="1:19" s="10" customFormat="1" x14ac:dyDescent="0.25">
      <c r="C31" s="71"/>
      <c r="D31" s="71"/>
      <c r="F31" s="71" t="s">
        <v>74</v>
      </c>
      <c r="G31" s="71">
        <f>G29*G30</f>
        <v>3408000</v>
      </c>
      <c r="H31" s="10">
        <f>G31/D29</f>
        <v>1.3632</v>
      </c>
      <c r="I31" s="10">
        <f>D29/G29</f>
        <v>7042.2535211267605</v>
      </c>
    </row>
    <row r="32" spans="1:19" s="10" customFormat="1" x14ac:dyDescent="0.25">
      <c r="C32" s="71"/>
      <c r="D32" s="71"/>
      <c r="F32" s="71" t="s">
        <v>24</v>
      </c>
      <c r="G32" s="71">
        <f>G31*90%</f>
        <v>3067200</v>
      </c>
    </row>
    <row r="33" spans="3:7" s="10" customFormat="1" x14ac:dyDescent="0.25">
      <c r="C33" s="71"/>
      <c r="D33" s="71"/>
      <c r="F33" s="71" t="s">
        <v>25</v>
      </c>
      <c r="G33" s="71">
        <f>G31*80%</f>
        <v>2726400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2024-02-14T10:44:45Z</dcterms:modified>
</cp:coreProperties>
</file>