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radnya\2024\March\Ashish Diwakar Chitle\"/>
    </mc:Choice>
  </mc:AlternateContent>
  <xr:revisionPtr revIDLastSave="0" documentId="13_ncr:1_{AEABF91C-BD0F-4D8A-AEDA-A0C0A7BC2CD7}" xr6:coauthVersionLast="47" xr6:coauthVersionMax="47" xr10:uidLastSave="{00000000-0000-0000-0000-000000000000}"/>
  <bookViews>
    <workbookView xWindow="-120" yWindow="-120" windowWidth="29040" windowHeight="15720" activeTab="9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8" i="4" l="1"/>
  <c r="V65" i="4"/>
  <c r="V43" i="4"/>
  <c r="V74" i="4"/>
  <c r="V69" i="4"/>
  <c r="V70" i="4" s="1"/>
  <c r="V68" i="4"/>
  <c r="V63" i="4"/>
  <c r="V64" i="4" s="1"/>
  <c r="V71" i="4" l="1"/>
  <c r="V75" i="4" s="1"/>
  <c r="V76" i="4" l="1"/>
  <c r="V77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9" i="4" l="1"/>
  <c r="H24" i="4"/>
  <c r="H21" i="4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1" i="4"/>
  <c r="V42" i="4" s="1"/>
  <c r="V47" i="4" l="1"/>
  <c r="V48" i="4" s="1"/>
  <c r="V49" i="4" s="1"/>
  <c r="V53" i="4" s="1"/>
  <c r="V54" i="4" l="1"/>
  <c r="V56" i="4"/>
  <c r="V55" i="4"/>
</calcChain>
</file>

<file path=xl/sharedStrings.xml><?xml version="1.0" encoding="utf-8"?>
<sst xmlns="http://schemas.openxmlformats.org/spreadsheetml/2006/main" count="51" uniqueCount="33">
  <si>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</si>
  <si>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</si>
  <si>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</si>
  <si>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</si>
  <si>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</si>
  <si>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</si>
  <si>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</si>
  <si>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</si>
  <si>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</si>
  <si>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</si>
  <si>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</si>
  <si>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</si>
  <si>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</si>
  <si>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</si>
  <si>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</si>
  <si>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</si>
  <si>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</si>
  <si>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</si>
  <si>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</si>
  <si>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</si>
  <si>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</si>
  <si>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</si>
  <si>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</si>
  <si>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</si>
  <si>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</si>
  <si>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</si>
  <si>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</si>
  <si>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</si>
  <si>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</si>
  <si>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</si>
  <si>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</si>
  <si>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 xml:space="preserve">Measured carpet </t>
  </si>
  <si>
    <t>Agreement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</si>
</sst>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  <font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43" fontId="9" fillId="0" borderId="0" xfId="1" applyFont="1" applyFill="1" applyBorder="1"/>
    <xf numFmtId="0" fontId="8" fillId="0" borderId="0" xfId="0" applyFont="1"/>
    <xf numFmtId="0" fontId="11" fillId="0" borderId="0" xfId="0" applyFont="1"/>
    <xf numFmtId="0" fontId="9" fillId="0" borderId="0" xfId="0" applyFont="1"/>
    <xf numFmtId="10" fontId="9" fillId="0" borderId="0" xfId="0" applyNumberFormat="1" applyFont="1"/>
    <xf numFmtId="43" fontId="9" fillId="0" borderId="0" xfId="0" applyNumberFormat="1" applyFont="1"/>
    <xf numFmtId="43" fontId="11" fillId="0" borderId="0" xfId="0" applyNumberFormat="1" applyFont="1"/>
    <xf numFmtId="0" fontId="12" fillId="0" borderId="1" xfId="1" applyNumberFormat="1" applyFont="1" applyFill="1" applyBorder="1"/>
    <xf numFmtId="0" fontId="13" fillId="0" borderId="1" xfId="0" applyFont="1" applyBorder="1"/>
    <xf numFmtId="0" fontId="14" fillId="0" borderId="0" xfId="0" applyFont="1"/>
    <xf numFmtId="0" fontId="15" fillId="0" borderId="1" xfId="1" applyNumberFormat="1" applyFont="1" applyFill="1" applyBorder="1" applyAlignment="1">
      <alignment wrapText="1"/>
    </xf>
    <xf numFmtId="0" fontId="0" fillId="0" borderId="1" xfId="0" applyBorder="1"/>
    <xf numFmtId="0" fontId="15" fillId="0" borderId="1" xfId="1" applyNumberFormat="1" applyFont="1" applyFill="1" applyBorder="1"/>
    <xf numFmtId="0" fontId="12" fillId="0" borderId="1" xfId="0" applyFont="1" applyBorder="1"/>
    <xf numFmtId="43" fontId="0" fillId="0" borderId="1" xfId="0" applyNumberFormat="1" applyBorder="1"/>
    <xf numFmtId="0" fontId="13" fillId="0" borderId="1" xfId="1" applyNumberFormat="1" applyFont="1" applyBorder="1"/>
    <xf numFmtId="10" fontId="13" fillId="0" borderId="1" xfId="1" applyNumberFormat="1" applyFont="1" applyBorder="1"/>
    <xf numFmtId="43" fontId="13" fillId="0" borderId="1" xfId="0" applyNumberFormat="1" applyFont="1" applyBorder="1"/>
    <xf numFmtId="0" fontId="15" fillId="3" borderId="1" xfId="0" applyFont="1" applyFill="1" applyBorder="1"/>
    <xf numFmtId="43" fontId="2" fillId="3" borderId="1" xfId="0" applyNumberFormat="1" applyFont="1" applyFill="1" applyBorder="1"/>
    <xf numFmtId="164" fontId="14" fillId="0" borderId="0" xfId="0" applyNumberFormat="1" applyFont="1"/>
    <xf numFmtId="43" fontId="16" fillId="3" borderId="1" xfId="0" applyNumberFormat="1" applyFont="1" applyFill="1" applyBorder="1"/>
    <xf numFmtId="43" fontId="17" fillId="3" borderId="1" xfId="0" applyNumberFormat="1" applyFont="1" applyFill="1" applyBorder="1"/>
    <xf numFmtId="0" fontId="18" fillId="0" borderId="1" xfId="1" applyNumberFormat="1" applyFont="1" applyFill="1" applyBorder="1"/>
    <xf numFmtId="43" fontId="18" fillId="0" borderId="1" xfId="0" applyNumberFormat="1" applyFont="1" applyBorder="1"/>
    <xf numFmtId="0" fontId="10" fillId="0" borderId="0" xfId="0" applyFont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573792</xdr:colOff>
      <xdr:row>41</xdr:row>
      <xdr:rowOff>86763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47B8A-41EA-4519-AAFE-82FDC0731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23392" cy="7440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21265</xdr:colOff>
      <xdr:row>44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2EABC-CAF6-4E74-9FDE-51FF56BF3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870865" cy="8268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430642</xdr:colOff>
      <xdr:row>42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F449AA-5149-40F6-A9C0-6CFF9F2D1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51442" cy="7992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39637</xdr:colOff>
      <xdr:row>47</xdr:row>
      <xdr:rowOff>182177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E4166-7DAA-45DA-B6D5-C08DA3121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012437" cy="8611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344224</xdr:colOff>
      <xdr:row>44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644559-3679-4748-B0F3-B28F2F040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88224" cy="8278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0</xdr:row>
      <xdr:rowOff>38100</xdr:rowOff>
    </xdr:from>
    <xdr:to>
      <xdr:col>21</xdr:col>
      <xdr:colOff>276225</xdr:colOff>
      <xdr:row>29</xdr:row>
      <xdr:rowOff>6452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F1FE32-D7C4-4ACF-804A-0F27E7CBC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54" t="9430" r="17116" b="7594"/>
        <a:stretch>
          <a:fillRect/>
        </a:stretch>
      </xdr:blipFill>
      <xdr:spPr bwMode="auto">
        <a:xfrm>
          <a:off x="3829050" y="38100"/>
          <a:ext cx="9248775" cy="5492852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9524</xdr:rowOff>
    </xdr:from>
    <xdr:to>
      <xdr:col>16</xdr:col>
      <xdr:colOff>185171</xdr:colOff>
      <xdr:row>29</xdr:row>
      <xdr:rowOff>114299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045436-8069-4E87-847A-7F28A85C2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00024"/>
          <a:ext cx="9157721" cy="54387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1</xdr:row>
      <xdr:rowOff>38100</xdr:rowOff>
    </xdr:from>
    <xdr:to>
      <xdr:col>18</xdr:col>
      <xdr:colOff>134216</xdr:colOff>
      <xdr:row>28</xdr:row>
      <xdr:rowOff>142875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250060B-E528-4CF7-A930-9EEE82665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28600"/>
          <a:ext cx="10249766" cy="52482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1</xdr:row>
      <xdr:rowOff>85725</xdr:rowOff>
    </xdr:from>
    <xdr:to>
      <xdr:col>18</xdr:col>
      <xdr:colOff>227226</xdr:colOff>
      <xdr:row>29</xdr:row>
      <xdr:rowOff>47625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817FBFD-4CB8-425A-8722-B1E8F5714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76225"/>
          <a:ext cx="10342776" cy="52959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8"/>
  <sheetViews>
    <sheetView topLeftCell="A19" zoomScaleNormal="100" workbookViewId="0">
      <selection activeCell="V77" sqref="V7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5.710937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6" t="s">
        <v>29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650</v>
      </c>
      <c r="C3" s="4">
        <f>B3*1.2</f>
        <v>780</v>
      </c>
      <c r="D3" s="4">
        <f t="shared" ref="D3:D14" si="2">C3*1.2</f>
        <v>936</v>
      </c>
      <c r="E3" s="5">
        <f t="shared" ref="E3:E14" si="3">R3</f>
        <v>9000000</v>
      </c>
      <c r="F3" s="8">
        <f t="shared" ref="F3:F14" si="4">ROUND((E3/B3),0)</f>
        <v>13846</v>
      </c>
      <c r="G3" s="8">
        <f t="shared" ref="G3:G14" si="5">ROUND((E3/C3),0)</f>
        <v>11538</v>
      </c>
      <c r="H3" s="8">
        <f t="shared" ref="H3:H14" si="6">ROUND((E3/D3),0)</f>
        <v>9615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650</v>
      </c>
      <c r="R3" s="2">
        <v>9000000</v>
      </c>
    </row>
    <row r="4" spans="1:20" x14ac:dyDescent="0.25">
      <c r="A4" s="4">
        <f t="shared" si="0"/>
        <v>0</v>
      </c>
      <c r="B4" s="4">
        <f t="shared" si="1"/>
        <v>695.83333333333337</v>
      </c>
      <c r="C4" s="4">
        <f t="shared" ref="C4:C14" si="9">B4*1.2</f>
        <v>835</v>
      </c>
      <c r="D4" s="4">
        <f t="shared" si="2"/>
        <v>1002</v>
      </c>
      <c r="E4" s="5">
        <f t="shared" si="3"/>
        <v>10000000</v>
      </c>
      <c r="F4" s="8">
        <f t="shared" si="4"/>
        <v>14371</v>
      </c>
      <c r="G4" s="8">
        <f t="shared" si="5"/>
        <v>11976</v>
      </c>
      <c r="H4" s="8">
        <f t="shared" si="6"/>
        <v>9980</v>
      </c>
      <c r="I4" s="4" t="e">
        <f>#REF!</f>
        <v>#REF!</v>
      </c>
      <c r="J4" s="4">
        <f t="shared" si="7"/>
        <v>0</v>
      </c>
      <c r="O4">
        <v>0</v>
      </c>
      <c r="P4">
        <v>835</v>
      </c>
      <c r="Q4">
        <f t="shared" si="8"/>
        <v>695.83333333333337</v>
      </c>
      <c r="R4" s="2">
        <v>10000000</v>
      </c>
    </row>
    <row r="5" spans="1:20" s="44" customFormat="1" x14ac:dyDescent="0.25">
      <c r="A5" s="42">
        <f t="shared" si="0"/>
        <v>0</v>
      </c>
      <c r="B5" s="42">
        <f t="shared" si="1"/>
        <v>1400</v>
      </c>
      <c r="C5" s="42">
        <f t="shared" si="9"/>
        <v>1680</v>
      </c>
      <c r="D5" s="42">
        <f t="shared" si="2"/>
        <v>2016</v>
      </c>
      <c r="E5" s="43">
        <f t="shared" si="3"/>
        <v>30000000</v>
      </c>
      <c r="F5" s="42">
        <f t="shared" si="4"/>
        <v>21429</v>
      </c>
      <c r="G5" s="42">
        <f t="shared" si="5"/>
        <v>17857</v>
      </c>
      <c r="H5" s="42">
        <f t="shared" si="6"/>
        <v>14881</v>
      </c>
      <c r="I5" s="42" t="e">
        <f>#REF!</f>
        <v>#REF!</v>
      </c>
      <c r="J5" s="42">
        <f t="shared" si="7"/>
        <v>0</v>
      </c>
      <c r="O5" s="44">
        <v>0</v>
      </c>
      <c r="P5" s="44">
        <f t="shared" si="8"/>
        <v>0</v>
      </c>
      <c r="Q5" s="44">
        <v>1400</v>
      </c>
      <c r="R5" s="45">
        <v>30000000</v>
      </c>
    </row>
    <row r="6" spans="1:20" x14ac:dyDescent="0.25">
      <c r="A6" s="4">
        <f t="shared" ref="A6:A11" si="10">N6</f>
        <v>0</v>
      </c>
      <c r="B6" s="4">
        <f t="shared" ref="B6:B11" si="11">Q6</f>
        <v>520.83333333333337</v>
      </c>
      <c r="C6" s="4">
        <f t="shared" ref="C6:C11" si="12">B6*1.2</f>
        <v>625</v>
      </c>
      <c r="D6" s="4">
        <f t="shared" ref="D6:D11" si="13">C6*1.2</f>
        <v>750</v>
      </c>
      <c r="E6" s="5">
        <f t="shared" ref="E6:E11" si="14">R6</f>
        <v>14500000</v>
      </c>
      <c r="F6" s="4">
        <f t="shared" ref="F6:F11" si="15">ROUND((E6/B6),0)</f>
        <v>27840</v>
      </c>
      <c r="G6" s="4">
        <f t="shared" ref="G6:G11" si="16">ROUND((E6/C6),0)</f>
        <v>23200</v>
      </c>
      <c r="H6" s="8">
        <f t="shared" ref="H6:H11" si="17">ROUND((E6/D6),0)</f>
        <v>19333</v>
      </c>
      <c r="I6" s="4" t="e">
        <f>#REF!</f>
        <v>#REF!</v>
      </c>
      <c r="J6" s="4">
        <f t="shared" ref="J6:J11" si="18">S6</f>
        <v>0</v>
      </c>
      <c r="O6">
        <v>750</v>
      </c>
      <c r="P6">
        <f t="shared" ref="P6:P11" si="19">O6/1.2</f>
        <v>625</v>
      </c>
      <c r="Q6">
        <f t="shared" ref="Q6:Q11" si="20">P6/1.2</f>
        <v>520.83333333333337</v>
      </c>
      <c r="R6" s="2">
        <v>14500000</v>
      </c>
    </row>
    <row r="7" spans="1:20" x14ac:dyDescent="0.25">
      <c r="A7" s="4">
        <f t="shared" ref="A7:A9" si="21">N7</f>
        <v>0</v>
      </c>
      <c r="B7" s="4">
        <f t="shared" ref="B7:B9" si="22">Q7</f>
        <v>1875</v>
      </c>
      <c r="C7" s="4">
        <f t="shared" ref="C7:C9" si="23">B7*1.2</f>
        <v>2250</v>
      </c>
      <c r="D7" s="4">
        <f t="shared" ref="D7:D9" si="24">C7*1.2</f>
        <v>2700</v>
      </c>
      <c r="E7" s="5">
        <f t="shared" ref="E7:E9" si="25">R7</f>
        <v>38000000</v>
      </c>
      <c r="F7" s="4">
        <f t="shared" ref="F7:F9" si="26">ROUND((E7/B7),0)</f>
        <v>20267</v>
      </c>
      <c r="G7" s="4">
        <f t="shared" ref="G7:G9" si="27">ROUND((E7/C7),0)</f>
        <v>16889</v>
      </c>
      <c r="H7" s="8">
        <f t="shared" ref="H7:H9" si="28">ROUND((E7/D7),0)</f>
        <v>14074</v>
      </c>
      <c r="I7" s="4" t="e">
        <f>#REF!</f>
        <v>#REF!</v>
      </c>
      <c r="J7" s="4">
        <f t="shared" ref="J7:J9" si="29">S7</f>
        <v>0</v>
      </c>
      <c r="O7">
        <v>2700</v>
      </c>
      <c r="P7">
        <f t="shared" ref="P7:P9" si="30">O7/1.2</f>
        <v>2250</v>
      </c>
      <c r="Q7">
        <f t="shared" ref="Q7" si="31">P7/1.2</f>
        <v>1875</v>
      </c>
      <c r="R7" s="2">
        <v>38000000</v>
      </c>
    </row>
    <row r="8" spans="1:20" s="44" customFormat="1" x14ac:dyDescent="0.25">
      <c r="A8" s="42">
        <f t="shared" si="21"/>
        <v>0</v>
      </c>
      <c r="B8" s="42">
        <f t="shared" si="22"/>
        <v>830</v>
      </c>
      <c r="C8" s="42">
        <f t="shared" si="23"/>
        <v>996</v>
      </c>
      <c r="D8" s="42">
        <f t="shared" si="24"/>
        <v>1195.2</v>
      </c>
      <c r="E8" s="43">
        <f t="shared" si="25"/>
        <v>16600000</v>
      </c>
      <c r="F8" s="42">
        <f t="shared" si="26"/>
        <v>20000</v>
      </c>
      <c r="G8" s="42">
        <f t="shared" si="27"/>
        <v>16667</v>
      </c>
      <c r="H8" s="42">
        <f t="shared" si="28"/>
        <v>13889</v>
      </c>
      <c r="I8" s="42" t="e">
        <f>#REF!</f>
        <v>#REF!</v>
      </c>
      <c r="J8" s="42">
        <f t="shared" si="29"/>
        <v>0</v>
      </c>
      <c r="O8" s="44">
        <v>0</v>
      </c>
      <c r="P8" s="44">
        <f t="shared" si="30"/>
        <v>0</v>
      </c>
      <c r="Q8" s="44">
        <v>830</v>
      </c>
      <c r="R8" s="45">
        <v>16600000</v>
      </c>
    </row>
    <row r="9" spans="1:20" x14ac:dyDescent="0.25">
      <c r="A9" s="4">
        <f t="shared" si="21"/>
        <v>0</v>
      </c>
      <c r="B9" s="4">
        <f t="shared" si="22"/>
        <v>750</v>
      </c>
      <c r="C9" s="4">
        <f t="shared" si="23"/>
        <v>900</v>
      </c>
      <c r="D9" s="4">
        <f t="shared" si="24"/>
        <v>1080</v>
      </c>
      <c r="E9" s="5">
        <f t="shared" si="25"/>
        <v>18700000</v>
      </c>
      <c r="F9" s="4">
        <f t="shared" si="26"/>
        <v>24933</v>
      </c>
      <c r="G9" s="4">
        <f t="shared" si="27"/>
        <v>20778</v>
      </c>
      <c r="H9" s="8">
        <f t="shared" si="28"/>
        <v>17315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v>750</v>
      </c>
      <c r="R9" s="2">
        <v>18700000</v>
      </c>
    </row>
    <row r="10" spans="1:20" s="44" customFormat="1" x14ac:dyDescent="0.25">
      <c r="A10" s="42">
        <f t="shared" si="10"/>
        <v>0</v>
      </c>
      <c r="B10" s="42">
        <f t="shared" si="11"/>
        <v>428</v>
      </c>
      <c r="C10" s="42">
        <f t="shared" si="12"/>
        <v>513.6</v>
      </c>
      <c r="D10" s="42">
        <f t="shared" si="13"/>
        <v>616.32000000000005</v>
      </c>
      <c r="E10" s="43">
        <f t="shared" si="14"/>
        <v>9000000</v>
      </c>
      <c r="F10" s="42">
        <f t="shared" si="15"/>
        <v>21028</v>
      </c>
      <c r="G10" s="42">
        <f t="shared" si="16"/>
        <v>17523</v>
      </c>
      <c r="H10" s="42">
        <f t="shared" si="17"/>
        <v>14603</v>
      </c>
      <c r="I10" s="42" t="e">
        <f>#REF!</f>
        <v>#REF!</v>
      </c>
      <c r="J10" s="42">
        <f t="shared" si="18"/>
        <v>0</v>
      </c>
      <c r="O10" s="44">
        <v>0</v>
      </c>
      <c r="P10" s="44">
        <f t="shared" si="19"/>
        <v>0</v>
      </c>
      <c r="Q10" s="44">
        <v>428</v>
      </c>
      <c r="R10" s="45">
        <v>9000000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8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8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8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8" t="e">
        <f t="shared" si="4"/>
        <v>#DIV/0!</v>
      </c>
      <c r="G14" s="8" t="e">
        <f t="shared" si="5"/>
        <v>#DIV/0!</v>
      </c>
      <c r="H14" s="8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30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0</v>
      </c>
      <c r="C16" s="4">
        <f>B16*1.2</f>
        <v>0</v>
      </c>
      <c r="D16" s="4">
        <f t="shared" ref="D16:D32" si="34">C16*1.2</f>
        <v>0</v>
      </c>
      <c r="E16" s="5">
        <f t="shared" ref="E16:E32" si="35">R16</f>
        <v>0</v>
      </c>
      <c r="F16" s="8" t="e">
        <f t="shared" ref="F16:F32" si="36">ROUND((E16/B16),0)</f>
        <v>#DIV/0!</v>
      </c>
      <c r="G16" s="8" t="e">
        <f t="shared" ref="G16:G32" si="37">ROUND((E16/C16),0)</f>
        <v>#DIV/0!</v>
      </c>
      <c r="H16" s="8" t="e">
        <f t="shared" ref="H16:H32" si="38">ROUND((E16/D16),0)</f>
        <v>#DIV/0!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f t="shared" si="40"/>
        <v>0</v>
      </c>
      <c r="R16" s="2">
        <v>0</v>
      </c>
    </row>
    <row r="17" spans="1:18" ht="14.25" customHeight="1" x14ac:dyDescent="0.25">
      <c r="A17" s="4">
        <f t="shared" si="32"/>
        <v>0</v>
      </c>
      <c r="B17" s="4">
        <f t="shared" si="33"/>
        <v>0</v>
      </c>
      <c r="C17" s="4">
        <f t="shared" ref="C17:C32" si="41">B17*1.2</f>
        <v>0</v>
      </c>
      <c r="D17" s="4">
        <f t="shared" si="34"/>
        <v>0</v>
      </c>
      <c r="E17" s="5">
        <f t="shared" si="35"/>
        <v>0</v>
      </c>
      <c r="F17" s="8" t="e">
        <f t="shared" si="36"/>
        <v>#DIV/0!</v>
      </c>
      <c r="G17" s="8" t="e">
        <f t="shared" si="37"/>
        <v>#DIV/0!</v>
      </c>
      <c r="H17" s="8" t="e">
        <f t="shared" si="38"/>
        <v>#DIV/0!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f t="shared" si="40"/>
        <v>0</v>
      </c>
      <c r="R17" s="2">
        <v>0</v>
      </c>
    </row>
    <row r="18" spans="1:18" ht="14.25" customHeight="1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8" t="e">
        <f t="shared" si="36"/>
        <v>#DIV/0!</v>
      </c>
      <c r="G18" s="8" t="e">
        <f t="shared" si="37"/>
        <v>#DIV/0!</v>
      </c>
      <c r="H18" s="8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18" ht="14.25" customHeight="1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8" t="e">
        <f t="shared" si="36"/>
        <v>#DIV/0!</v>
      </c>
      <c r="G19" s="8" t="e">
        <f t="shared" si="37"/>
        <v>#DIV/0!</v>
      </c>
      <c r="H19" s="8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18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8" t="e">
        <f t="shared" si="36"/>
        <v>#DIV/0!</v>
      </c>
      <c r="G20" s="8" t="e">
        <f t="shared" si="37"/>
        <v>#DIV/0!</v>
      </c>
      <c r="H20" s="8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8" t="e">
        <f t="shared" ref="F21:F24" si="47">ROUND((E21/B21),0)</f>
        <v>#DIV/0!</v>
      </c>
      <c r="G21" s="8" t="e">
        <f t="shared" ref="G21:G24" si="48">ROUND((E21/C21),0)</f>
        <v>#DIV/0!</v>
      </c>
      <c r="H21" s="8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8" t="e">
        <f t="shared" si="47"/>
        <v>#DIV/0!</v>
      </c>
      <c r="G22" s="8" t="e">
        <f t="shared" si="48"/>
        <v>#DIV/0!</v>
      </c>
      <c r="H22" s="8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8" t="e">
        <f t="shared" si="47"/>
        <v>#DIV/0!</v>
      </c>
      <c r="G23" s="8" t="e">
        <f t="shared" si="48"/>
        <v>#DIV/0!</v>
      </c>
      <c r="H23" s="8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8" t="e">
        <f t="shared" si="47"/>
        <v>#DIV/0!</v>
      </c>
      <c r="G24" s="8" t="e">
        <f t="shared" si="48"/>
        <v>#DIV/0!</v>
      </c>
      <c r="H24" s="8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8" t="e">
        <f t="shared" si="36"/>
        <v>#DIV/0!</v>
      </c>
      <c r="G25" s="8" t="e">
        <f t="shared" si="37"/>
        <v>#DIV/0!</v>
      </c>
      <c r="H25" s="8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8" t="e">
        <f t="shared" si="36"/>
        <v>#DIV/0!</v>
      </c>
      <c r="G26" s="8" t="e">
        <f t="shared" si="37"/>
        <v>#DIV/0!</v>
      </c>
      <c r="H26" s="8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8" t="e">
        <f t="shared" si="36"/>
        <v>#DIV/0!</v>
      </c>
      <c r="G27" s="8" t="e">
        <f t="shared" si="37"/>
        <v>#DIV/0!</v>
      </c>
      <c r="H27" s="8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8" t="e">
        <f t="shared" si="36"/>
        <v>#DIV/0!</v>
      </c>
      <c r="G28" s="8" t="e">
        <f t="shared" si="37"/>
        <v>#DIV/0!</v>
      </c>
      <c r="H28" s="8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8" t="e">
        <f t="shared" si="36"/>
        <v>#DIV/0!</v>
      </c>
      <c r="G29" s="8" t="e">
        <f t="shared" si="37"/>
        <v>#DIV/0!</v>
      </c>
      <c r="H29" s="8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8" t="e">
        <f t="shared" si="36"/>
        <v>#DIV/0!</v>
      </c>
      <c r="G30" s="8" t="e">
        <f t="shared" si="37"/>
        <v>#DIV/0!</v>
      </c>
      <c r="H30" s="8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8" t="e">
        <f t="shared" si="36"/>
        <v>#DIV/0!</v>
      </c>
      <c r="G31" s="8" t="e">
        <f t="shared" si="37"/>
        <v>#DIV/0!</v>
      </c>
      <c r="H31" s="8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8" t="e">
        <f t="shared" si="36"/>
        <v>#DIV/0!</v>
      </c>
      <c r="G32" s="8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4" x14ac:dyDescent="0.25">
      <c r="A33" s="4"/>
      <c r="B33" s="4"/>
      <c r="C33" s="4"/>
      <c r="D33" s="4"/>
      <c r="I33" s="4"/>
      <c r="J33" s="4"/>
      <c r="R33" s="2"/>
    </row>
    <row r="34" spans="1:24" x14ac:dyDescent="0.25">
      <c r="A34" s="4"/>
      <c r="B34" s="4"/>
      <c r="C34" s="4"/>
      <c r="D34" s="4"/>
      <c r="I34" s="4"/>
      <c r="J34" s="4"/>
      <c r="R34" s="2"/>
    </row>
    <row r="35" spans="1:24" x14ac:dyDescent="0.25">
      <c r="A35" s="4"/>
      <c r="B35" s="4"/>
      <c r="C35" s="4"/>
      <c r="D35" s="4"/>
      <c r="I35" s="4"/>
      <c r="J35" s="4"/>
      <c r="R35" s="2"/>
    </row>
    <row r="36" spans="1:24" x14ac:dyDescent="0.25">
      <c r="A36" s="4"/>
      <c r="B36" s="4"/>
      <c r="C36" s="4"/>
      <c r="D36" s="4"/>
      <c r="I36" s="4"/>
      <c r="J36" s="4"/>
      <c r="R36" s="2"/>
    </row>
    <row r="37" spans="1:24" x14ac:dyDescent="0.25">
      <c r="A37" s="4"/>
      <c r="B37" s="4"/>
      <c r="C37" s="4"/>
      <c r="D37" s="4"/>
      <c r="I37" s="4"/>
      <c r="J37" s="4"/>
      <c r="R37" s="2"/>
    </row>
    <row r="38" spans="1:24" ht="14.25" customHeight="1" x14ac:dyDescent="0.3">
      <c r="U38" s="23" t="s">
        <v>14</v>
      </c>
      <c r="V38" s="24"/>
      <c r="W38" s="25"/>
      <c r="X38" s="16"/>
    </row>
    <row r="39" spans="1:24" ht="38.25" customHeight="1" x14ac:dyDescent="0.3">
      <c r="S39" s="9"/>
      <c r="T39" s="9"/>
      <c r="U39" s="23" t="s">
        <v>15</v>
      </c>
      <c r="V39" s="24">
        <v>2024</v>
      </c>
      <c r="W39" s="25"/>
      <c r="X39" s="16"/>
    </row>
    <row r="40" spans="1:24" ht="16.5" x14ac:dyDescent="0.3">
      <c r="S40" s="9"/>
      <c r="T40" s="9"/>
      <c r="U40" s="26" t="s">
        <v>16</v>
      </c>
      <c r="V40" s="27">
        <v>1984</v>
      </c>
      <c r="W40" s="25" t="s">
        <v>17</v>
      </c>
      <c r="X40" s="16"/>
    </row>
    <row r="41" spans="1:24" ht="16.5" x14ac:dyDescent="0.3">
      <c r="G41" s="6"/>
      <c r="H41" s="6"/>
      <c r="S41" s="9"/>
      <c r="T41" s="9"/>
      <c r="U41" s="28" t="s">
        <v>18</v>
      </c>
      <c r="V41" s="27">
        <f>V39-V40</f>
        <v>40</v>
      </c>
      <c r="W41" s="25"/>
      <c r="X41" s="16"/>
    </row>
    <row r="42" spans="1:24" ht="16.5" x14ac:dyDescent="0.3">
      <c r="S42" s="9"/>
      <c r="T42" s="9"/>
      <c r="U42" s="29"/>
      <c r="V42" s="27">
        <f>V41-60</f>
        <v>-20</v>
      </c>
      <c r="W42" s="25"/>
      <c r="X42" s="19"/>
    </row>
    <row r="43" spans="1:24" ht="16.5" x14ac:dyDescent="0.3">
      <c r="S43" s="9"/>
      <c r="T43" s="9"/>
      <c r="U43" s="29" t="s">
        <v>19</v>
      </c>
      <c r="V43" s="30">
        <f>860*2500</f>
        <v>2150000</v>
      </c>
      <c r="W43" s="25"/>
      <c r="X43" s="19"/>
    </row>
    <row r="44" spans="1:24" ht="16.5" x14ac:dyDescent="0.3">
      <c r="S44" s="9"/>
      <c r="T44" s="9"/>
      <c r="U44" s="29" t="s">
        <v>20</v>
      </c>
      <c r="V44" s="27"/>
      <c r="W44" s="25"/>
      <c r="X44" s="19"/>
    </row>
    <row r="45" spans="1:24" ht="39" customHeight="1" x14ac:dyDescent="0.3">
      <c r="P45" s="47"/>
      <c r="Q45" s="47"/>
      <c r="R45" s="47"/>
      <c r="S45" s="47"/>
      <c r="U45" s="29"/>
      <c r="V45" s="27"/>
      <c r="W45" s="25"/>
      <c r="X45" s="19"/>
    </row>
    <row r="46" spans="1:24" ht="16.5" x14ac:dyDescent="0.3">
      <c r="U46" s="29" t="s">
        <v>21</v>
      </c>
      <c r="V46" s="31">
        <f>100-10</f>
        <v>90</v>
      </c>
      <c r="W46" s="25"/>
      <c r="X46" s="20"/>
    </row>
    <row r="47" spans="1:24" ht="16.5" x14ac:dyDescent="0.3">
      <c r="P47" s="13"/>
      <c r="Q47" s="13"/>
      <c r="R47" s="13"/>
      <c r="S47" s="13"/>
      <c r="T47" s="11"/>
      <c r="U47" s="23" t="s">
        <v>22</v>
      </c>
      <c r="V47" s="27">
        <f>V46*30/60</f>
        <v>45</v>
      </c>
      <c r="W47" s="25"/>
      <c r="X47" s="16"/>
    </row>
    <row r="48" spans="1:24" ht="16.5" x14ac:dyDescent="0.3">
      <c r="R48" s="14"/>
      <c r="S48" s="14"/>
      <c r="U48" s="23"/>
      <c r="V48" s="32">
        <f>V47%</f>
        <v>0.45</v>
      </c>
      <c r="W48" s="25"/>
      <c r="X48" s="16"/>
    </row>
    <row r="49" spans="15:24" ht="16.5" x14ac:dyDescent="0.3">
      <c r="R49" s="6"/>
      <c r="S49" s="15"/>
      <c r="U49" s="23" t="s">
        <v>23</v>
      </c>
      <c r="V49" s="33">
        <f>ROUND((V43*V48),0)</f>
        <v>967500</v>
      </c>
      <c r="W49" s="25"/>
      <c r="X49" s="16"/>
    </row>
    <row r="50" spans="15:24" ht="16.5" x14ac:dyDescent="0.3">
      <c r="R50" s="6"/>
      <c r="S50" s="15"/>
      <c r="U50" s="39" t="s">
        <v>32</v>
      </c>
      <c r="V50" s="40">
        <v>860</v>
      </c>
      <c r="W50" s="25"/>
      <c r="X50" s="16"/>
    </row>
    <row r="51" spans="15:24" ht="16.5" x14ac:dyDescent="0.3">
      <c r="R51" s="6"/>
      <c r="S51" s="15"/>
      <c r="U51" s="29" t="s">
        <v>13</v>
      </c>
      <c r="V51" s="27">
        <v>16500</v>
      </c>
      <c r="W51" s="25"/>
      <c r="X51" s="16"/>
    </row>
    <row r="52" spans="15:24" ht="16.5" x14ac:dyDescent="0.3">
      <c r="S52" s="9"/>
      <c r="T52" s="9"/>
      <c r="U52" s="29" t="s">
        <v>24</v>
      </c>
      <c r="V52" s="30">
        <f>V51*V50</f>
        <v>14190000</v>
      </c>
      <c r="W52" s="25"/>
      <c r="X52" s="19"/>
    </row>
    <row r="53" spans="15:24" ht="16.5" x14ac:dyDescent="0.3">
      <c r="S53" s="9"/>
      <c r="T53" s="9"/>
      <c r="U53" s="34" t="s">
        <v>25</v>
      </c>
      <c r="V53" s="35">
        <f>V52-V49</f>
        <v>13222500</v>
      </c>
      <c r="W53" s="36"/>
      <c r="X53" s="19"/>
    </row>
    <row r="54" spans="15:24" ht="16.5" x14ac:dyDescent="0.3">
      <c r="P54" s="12"/>
      <c r="S54" s="9"/>
      <c r="T54" s="10"/>
      <c r="U54" s="34" t="s">
        <v>26</v>
      </c>
      <c r="V54" s="35">
        <f>V53*0.9</f>
        <v>11900250</v>
      </c>
      <c r="W54" s="25"/>
      <c r="X54" s="41"/>
    </row>
    <row r="55" spans="15:24" ht="16.5" x14ac:dyDescent="0.3">
      <c r="S55" s="10"/>
      <c r="T55" s="9"/>
      <c r="U55" s="34" t="s">
        <v>27</v>
      </c>
      <c r="V55" s="37">
        <f>V53*0.8</f>
        <v>10578000</v>
      </c>
      <c r="W55" s="25"/>
      <c r="X55" s="21"/>
    </row>
    <row r="56" spans="15:24" ht="16.5" x14ac:dyDescent="0.3">
      <c r="S56" s="9"/>
      <c r="T56" s="9"/>
      <c r="U56" s="34" t="s">
        <v>28</v>
      </c>
      <c r="V56" s="38">
        <f>V53*0.025/12</f>
        <v>27546.875</v>
      </c>
      <c r="W56" s="25"/>
      <c r="X56" s="22"/>
    </row>
    <row r="57" spans="15:24" ht="15.75" x14ac:dyDescent="0.25">
      <c r="O57" s="9"/>
      <c r="P57" s="9"/>
      <c r="Q57" s="9"/>
      <c r="R57" s="9"/>
      <c r="S57" s="9"/>
      <c r="T57" s="9"/>
      <c r="U57" s="17"/>
      <c r="V57" s="17"/>
      <c r="W57" s="18"/>
      <c r="X57" s="19"/>
    </row>
    <row r="60" spans="15:24" ht="16.5" x14ac:dyDescent="0.3">
      <c r="U60" s="23" t="s">
        <v>14</v>
      </c>
      <c r="V60" s="24"/>
    </row>
    <row r="61" spans="15:24" ht="16.5" x14ac:dyDescent="0.3">
      <c r="U61" s="23" t="s">
        <v>15</v>
      </c>
      <c r="V61" s="24">
        <v>2024</v>
      </c>
    </row>
    <row r="62" spans="15:24" ht="16.5" x14ac:dyDescent="0.3">
      <c r="U62" s="26" t="s">
        <v>16</v>
      </c>
      <c r="V62" s="27">
        <v>1984</v>
      </c>
    </row>
    <row r="63" spans="15:24" ht="16.5" x14ac:dyDescent="0.3">
      <c r="U63" s="28" t="s">
        <v>18</v>
      </c>
      <c r="V63" s="27">
        <f>V61-V62</f>
        <v>40</v>
      </c>
    </row>
    <row r="64" spans="15:24" ht="16.5" x14ac:dyDescent="0.3">
      <c r="U64" s="29"/>
      <c r="V64" s="27">
        <f>V63-60</f>
        <v>-20</v>
      </c>
    </row>
    <row r="65" spans="21:22" ht="16.5" x14ac:dyDescent="0.3">
      <c r="U65" s="29" t="s">
        <v>19</v>
      </c>
      <c r="V65" s="30">
        <f>688*2500</f>
        <v>1720000</v>
      </c>
    </row>
    <row r="66" spans="21:22" ht="16.5" x14ac:dyDescent="0.3">
      <c r="U66" s="29" t="s">
        <v>20</v>
      </c>
      <c r="V66" s="27"/>
    </row>
    <row r="67" spans="21:22" ht="16.5" x14ac:dyDescent="0.3">
      <c r="U67" s="29"/>
      <c r="V67" s="27"/>
    </row>
    <row r="68" spans="21:22" ht="16.5" x14ac:dyDescent="0.3">
      <c r="U68" s="29" t="s">
        <v>21</v>
      </c>
      <c r="V68" s="31">
        <f>100-10</f>
        <v>90</v>
      </c>
    </row>
    <row r="69" spans="21:22" ht="16.5" x14ac:dyDescent="0.3">
      <c r="U69" s="23" t="s">
        <v>22</v>
      </c>
      <c r="V69" s="27">
        <f>V68*30/60</f>
        <v>45</v>
      </c>
    </row>
    <row r="70" spans="21:22" ht="16.5" x14ac:dyDescent="0.3">
      <c r="U70" s="23"/>
      <c r="V70" s="32">
        <f>V69%</f>
        <v>0.45</v>
      </c>
    </row>
    <row r="71" spans="21:22" ht="16.5" x14ac:dyDescent="0.3">
      <c r="U71" s="23" t="s">
        <v>23</v>
      </c>
      <c r="V71" s="33">
        <f>ROUND((V65*V70),0)</f>
        <v>774000</v>
      </c>
    </row>
    <row r="72" spans="21:22" ht="16.5" x14ac:dyDescent="0.3">
      <c r="U72" s="39" t="s">
        <v>31</v>
      </c>
      <c r="V72" s="40">
        <v>573</v>
      </c>
    </row>
    <row r="73" spans="21:22" ht="16.5" x14ac:dyDescent="0.3">
      <c r="U73" s="29" t="s">
        <v>13</v>
      </c>
      <c r="V73" s="27">
        <v>20500</v>
      </c>
    </row>
    <row r="74" spans="21:22" ht="16.5" x14ac:dyDescent="0.3">
      <c r="U74" s="29" t="s">
        <v>24</v>
      </c>
      <c r="V74" s="30">
        <f>V73*V72</f>
        <v>11746500</v>
      </c>
    </row>
    <row r="75" spans="21:22" ht="16.5" x14ac:dyDescent="0.3">
      <c r="U75" s="34" t="s">
        <v>25</v>
      </c>
      <c r="V75" s="35">
        <f>V74-V71</f>
        <v>10972500</v>
      </c>
    </row>
    <row r="76" spans="21:22" ht="16.5" x14ac:dyDescent="0.3">
      <c r="U76" s="34" t="s">
        <v>26</v>
      </c>
      <c r="V76" s="35">
        <f>V75*0.9</f>
        <v>9875250</v>
      </c>
    </row>
    <row r="77" spans="21:22" ht="16.5" x14ac:dyDescent="0.3">
      <c r="U77" s="34" t="s">
        <v>27</v>
      </c>
      <c r="V77" s="37">
        <f>V75*0.8</f>
        <v>8778000</v>
      </c>
    </row>
    <row r="78" spans="21:22" ht="16.5" x14ac:dyDescent="0.3">
      <c r="U78" s="34" t="s">
        <v>28</v>
      </c>
      <c r="V78" s="38">
        <f>V75*0.03/12</f>
        <v>27431.25</v>
      </c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abSelected="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Q17" sqref="Q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26" sqref="Q2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vaish</cp:lastModifiedBy>
  <cp:lastPrinted>2019-11-05T06:14:02Z</cp:lastPrinted>
  <dcterms:created xsi:type="dcterms:W3CDTF">2018-02-17T10:36:41Z</dcterms:created>
  <dcterms:modified xsi:type="dcterms:W3CDTF">2024-03-04T05:41:04Z</dcterms:modified>
</cp:coreProperties>
</file>