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NILAM MUGUTRAO MANDAVE - SBI\"/>
    </mc:Choice>
  </mc:AlternateContent>
  <xr:revisionPtr revIDLastSave="0" documentId="13_ncr:1_{414A4E99-E9D2-4355-AFB9-C29479712FC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41" i="4" l="1"/>
  <c r="F4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Q3" i="4" s="1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<sst xmlns="http://schemas.openxmlformats.org/spreadsheetml/2006/main" count="50" uniqueCount="44">
  <si>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</si>
  <si>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</si>
  <si>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</si>
  <si>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</si>
  <si>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</si>
  <si>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</si>
  <si>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</si>
  <si>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</si>
  <si>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</si>
  <si>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</si>
  <si>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</si>
  <si>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</si>
  <si>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</si>
  <si>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</si>
  <si>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</si>
  <si>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</si>
  <si>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</si>
  <si>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</si>
  <si>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</si>
  <si>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</si>
  <si>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</si>
  <si>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</si>
  <si>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</si>
  <si>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</si>
  <si>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</si>
  <si>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</si>
  <si>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</si>
  <si>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</si>
  <si>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</si>
  <si>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</si>
  <si>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</si>
  <si>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</si>
  <si>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</si>
  <si>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</si>
  <si>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</si>
  <si>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</si>
  <si>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</si>
  <si>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</si>
  <si>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</si>
  <si>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Thane ) - SHRI. NILAM MUGUTRAO MANDAVE</t>
  </si>
  <si>
    <t>Agree CA</t>
  </si>
  <si>
    <t>Enclosed area</t>
  </si>
  <si>
    <t>As per OC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</si>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</sst>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545468</xdr:colOff>
      <xdr:row>49</xdr:row>
      <xdr:rowOff>172713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6F8340-8EEE-4A63-B2E0-8D7056E42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23868" cy="9050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60469</xdr:colOff>
      <xdr:row>6</xdr:row>
      <xdr:rowOff>0</xdr:rowOff>
    </xdr:from>
    <xdr:to>
      <xdr:col>22</xdr:col>
      <xdr:colOff>287577</xdr:colOff>
      <xdr:row>48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2F0D63-DDBD-4566-9470-81EE51980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9269" y="1143000"/>
          <a:ext cx="11809508" cy="8010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335889</xdr:colOff>
      <xdr:row>41</xdr:row>
      <xdr:rowOff>29643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5AA2A4-ECB6-48F8-A79F-0920070FF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14289" cy="7649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602626</xdr:colOff>
      <xdr:row>49</xdr:row>
      <xdr:rowOff>39335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DAFD04-21BB-4E72-B21B-5E2444E6F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1026" cy="8849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440679</xdr:colOff>
      <xdr:row>45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44E9B1-84C8-4EDC-97F8-C5C06A479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19079" cy="7382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466724</xdr:colOff>
      <xdr:row>0</xdr:row>
      <xdr:rowOff>0</xdr:rowOff>
    </xdr:from>
    <xdr:to>
      <xdr:col>35</xdr:col>
      <xdr:colOff>250151</xdr:colOff>
      <xdr:row>36</xdr:row>
      <xdr:rowOff>182735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9AA9C8-5771-4610-978D-7B847A846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62724" y="0"/>
          <a:ext cx="15023427" cy="70407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201840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4F9198-63C4-43D5-836A-CCC84AE1C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003440" cy="8726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66234</xdr:colOff>
      <xdr:row>1</xdr:row>
      <xdr:rowOff>0</xdr:rowOff>
    </xdr:from>
    <xdr:to>
      <xdr:col>30</xdr:col>
      <xdr:colOff>69151</xdr:colOff>
      <xdr:row>43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97CB4B-0C8A-4801-9FC5-F035C0458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4634" y="190500"/>
          <a:ext cx="15852517" cy="8058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7" sqref="W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708.33333333333337</v>
      </c>
      <c r="C16" s="4">
        <f>B16*1.2</f>
        <v>850</v>
      </c>
      <c r="D16" s="4">
        <f t="shared" ref="D16:D28" si="34">C16*1.2</f>
        <v>1020</v>
      </c>
      <c r="E16" s="5">
        <f t="shared" ref="E16:E28" si="35">R16</f>
        <v>5250000</v>
      </c>
      <c r="F16" s="9">
        <f t="shared" ref="F16:F28" si="36">ROUND((E16/B16),0)</f>
        <v>7412</v>
      </c>
      <c r="G16" s="9">
        <f t="shared" ref="G16:G28" si="37">ROUND((E16/C16),0)</f>
        <v>6176</v>
      </c>
      <c r="H16" s="9">
        <f t="shared" ref="H16:H28" si="38">ROUND((E16/D16),0)</f>
        <v>5147</v>
      </c>
      <c r="I16" s="4" t="e">
        <f>#REF!</f>
        <v>#REF!</v>
      </c>
      <c r="J16" s="4">
        <f t="shared" ref="J16:J28" si="39">S16</f>
        <v>0</v>
      </c>
      <c r="O16">
        <v>0</v>
      </c>
      <c r="P16">
        <v>850</v>
      </c>
      <c r="Q16">
        <f t="shared" ref="P16:Q28" si="40">P16/1.2</f>
        <v>708.33333333333337</v>
      </c>
      <c r="R16" s="2">
        <v>5250000</v>
      </c>
    </row>
    <row r="17" spans="1:24" s="46" customFormat="1" x14ac:dyDescent="0.25">
      <c r="A17" s="44">
        <f t="shared" si="32"/>
        <v>0</v>
      </c>
      <c r="B17" s="44">
        <f t="shared" si="33"/>
        <v>378</v>
      </c>
      <c r="C17" s="44">
        <f t="shared" ref="C17:C28" si="41">B17*1.2</f>
        <v>453.59999999999997</v>
      </c>
      <c r="D17" s="44">
        <f t="shared" si="34"/>
        <v>544.31999999999994</v>
      </c>
      <c r="E17" s="45">
        <f t="shared" si="35"/>
        <v>3477000</v>
      </c>
      <c r="F17" s="44">
        <f t="shared" si="36"/>
        <v>9198</v>
      </c>
      <c r="G17" s="44">
        <f t="shared" si="37"/>
        <v>7665</v>
      </c>
      <c r="H17" s="44">
        <f t="shared" si="38"/>
        <v>6388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378</v>
      </c>
      <c r="R17" s="47">
        <v>3477000</v>
      </c>
    </row>
    <row r="18" spans="1:24" x14ac:dyDescent="0.25">
      <c r="A18" s="4">
        <f t="shared" si="32"/>
        <v>0</v>
      </c>
      <c r="B18" s="4">
        <f t="shared" si="33"/>
        <v>400</v>
      </c>
      <c r="C18" s="4">
        <f t="shared" si="41"/>
        <v>480</v>
      </c>
      <c r="D18" s="4">
        <f t="shared" si="34"/>
        <v>576</v>
      </c>
      <c r="E18" s="5">
        <f t="shared" si="35"/>
        <v>3100000</v>
      </c>
      <c r="F18" s="9">
        <f t="shared" si="36"/>
        <v>7750</v>
      </c>
      <c r="G18" s="9">
        <f t="shared" si="37"/>
        <v>6458</v>
      </c>
      <c r="H18" s="9">
        <f t="shared" si="38"/>
        <v>5382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400</v>
      </c>
      <c r="R18" s="2">
        <v>3100000</v>
      </c>
    </row>
    <row r="19" spans="1:24" x14ac:dyDescent="0.25">
      <c r="A19" s="4">
        <f t="shared" si="32"/>
        <v>0</v>
      </c>
      <c r="B19" s="4">
        <f t="shared" si="33"/>
        <v>541.66666666666674</v>
      </c>
      <c r="C19" s="4">
        <f t="shared" si="41"/>
        <v>650.00000000000011</v>
      </c>
      <c r="D19" s="4">
        <f t="shared" si="34"/>
        <v>780.00000000000011</v>
      </c>
      <c r="E19" s="5">
        <f t="shared" si="35"/>
        <v>4200000</v>
      </c>
      <c r="F19" s="9">
        <f t="shared" si="36"/>
        <v>7754</v>
      </c>
      <c r="G19" s="9">
        <f t="shared" si="37"/>
        <v>6462</v>
      </c>
      <c r="H19" s="9">
        <f t="shared" si="38"/>
        <v>5385</v>
      </c>
      <c r="I19" s="4" t="e">
        <f>#REF!</f>
        <v>#REF!</v>
      </c>
      <c r="J19" s="4">
        <f t="shared" si="39"/>
        <v>0</v>
      </c>
      <c r="O19">
        <v>0</v>
      </c>
      <c r="P19">
        <v>650</v>
      </c>
      <c r="Q19">
        <f t="shared" si="40"/>
        <v>541.66666666666674</v>
      </c>
      <c r="R19" s="2">
        <v>4200000</v>
      </c>
    </row>
    <row r="20" spans="1:24" x14ac:dyDescent="0.25">
      <c r="A20" s="4">
        <f t="shared" si="32"/>
        <v>0</v>
      </c>
      <c r="B20" s="4">
        <f t="shared" si="33"/>
        <v>775</v>
      </c>
      <c r="C20" s="4">
        <f t="shared" si="41"/>
        <v>930</v>
      </c>
      <c r="D20" s="4">
        <f t="shared" si="34"/>
        <v>1116</v>
      </c>
      <c r="E20" s="5">
        <f t="shared" si="35"/>
        <v>5500000</v>
      </c>
      <c r="F20" s="9">
        <f t="shared" si="36"/>
        <v>7097</v>
      </c>
      <c r="G20" s="9">
        <f t="shared" si="37"/>
        <v>5914</v>
      </c>
      <c r="H20" s="9">
        <f t="shared" si="38"/>
        <v>4928</v>
      </c>
      <c r="I20" s="4" t="e">
        <f>#REF!</f>
        <v>#REF!</v>
      </c>
      <c r="J20" s="4">
        <f t="shared" si="39"/>
        <v>0</v>
      </c>
      <c r="O20">
        <v>0</v>
      </c>
      <c r="P20">
        <v>930</v>
      </c>
      <c r="Q20">
        <f t="shared" si="40"/>
        <v>775</v>
      </c>
      <c r="R20" s="2">
        <v>5500000</v>
      </c>
    </row>
    <row r="21" spans="1:24" s="46" customFormat="1" x14ac:dyDescent="0.25">
      <c r="A21" s="44">
        <f t="shared" si="32"/>
        <v>0</v>
      </c>
      <c r="B21" s="44">
        <f t="shared" si="33"/>
        <v>378</v>
      </c>
      <c r="C21" s="44">
        <f t="shared" si="41"/>
        <v>453.59999999999997</v>
      </c>
      <c r="D21" s="44">
        <f t="shared" si="34"/>
        <v>544.31999999999994</v>
      </c>
      <c r="E21" s="45">
        <f t="shared" si="35"/>
        <v>4200000</v>
      </c>
      <c r="F21" s="44">
        <f t="shared" si="36"/>
        <v>11111</v>
      </c>
      <c r="G21" s="44">
        <f t="shared" si="37"/>
        <v>9259</v>
      </c>
      <c r="H21" s="44">
        <f t="shared" si="38"/>
        <v>7716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378</v>
      </c>
      <c r="R21" s="47">
        <v>4200000</v>
      </c>
    </row>
    <row r="22" spans="1:24" x14ac:dyDescent="0.25">
      <c r="A22" s="4">
        <f t="shared" ref="A22:A24" si="42">N22</f>
        <v>0</v>
      </c>
      <c r="B22" s="4">
        <f t="shared" ref="B22:B24" si="43">Q22</f>
        <v>269</v>
      </c>
      <c r="C22" s="4">
        <f t="shared" ref="C22:C24" si="44">B22*1.2</f>
        <v>322.8</v>
      </c>
      <c r="D22" s="4">
        <f t="shared" ref="D22:D24" si="45">C22*1.2</f>
        <v>387.36</v>
      </c>
      <c r="E22" s="5">
        <f t="shared" ref="E22:E24" si="46">R22</f>
        <v>2230000</v>
      </c>
      <c r="F22" s="9">
        <f t="shared" ref="F22:F24" si="47">ROUND((E22/B22),0)</f>
        <v>8290</v>
      </c>
      <c r="G22" s="9">
        <f t="shared" ref="G22:G24" si="48">ROUND((E22/C22),0)</f>
        <v>6908</v>
      </c>
      <c r="H22" s="9">
        <f t="shared" ref="H22:H24" si="49">ROUND((E22/D22),0)</f>
        <v>5757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269</v>
      </c>
      <c r="R22" s="2">
        <v>2230000</v>
      </c>
    </row>
    <row r="23" spans="1:24" s="49" customFormat="1" x14ac:dyDescent="0.25">
      <c r="A23" s="9">
        <f t="shared" si="42"/>
        <v>0</v>
      </c>
      <c r="B23" s="9">
        <f t="shared" si="43"/>
        <v>236</v>
      </c>
      <c r="C23" s="9">
        <f t="shared" si="44"/>
        <v>283.2</v>
      </c>
      <c r="D23" s="9">
        <f t="shared" si="45"/>
        <v>339.84</v>
      </c>
      <c r="E23" s="48">
        <f t="shared" si="46"/>
        <v>2543000</v>
      </c>
      <c r="F23" s="9">
        <f t="shared" si="47"/>
        <v>10775</v>
      </c>
      <c r="G23" s="9">
        <f t="shared" si="48"/>
        <v>8980</v>
      </c>
      <c r="H23" s="9">
        <f t="shared" si="49"/>
        <v>7483</v>
      </c>
      <c r="I23" s="9" t="e">
        <f>#REF!</f>
        <v>#REF!</v>
      </c>
      <c r="J23" s="9">
        <f t="shared" si="50"/>
        <v>0</v>
      </c>
      <c r="O23" s="49">
        <v>0</v>
      </c>
      <c r="P23" s="49">
        <f t="shared" si="51"/>
        <v>0</v>
      </c>
      <c r="Q23" s="49">
        <v>236</v>
      </c>
      <c r="R23" s="50">
        <v>2543000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9500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7000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4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56</v>
      </c>
      <c r="X34" s="24">
        <v>2020</v>
      </c>
      <c r="Y34" t="s">
        <v>42</v>
      </c>
    </row>
    <row r="35" spans="5:25" ht="15.75" x14ac:dyDescent="0.25">
      <c r="S35" s="10"/>
      <c r="T35" s="10"/>
      <c r="U35" s="17" t="s">
        <v>19</v>
      </c>
      <c r="V35" s="23"/>
      <c r="W35" s="25">
        <v>60</v>
      </c>
      <c r="X35" s="24"/>
    </row>
    <row r="36" spans="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6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E39" t="s">
        <v>40</v>
      </c>
      <c r="F39" s="7">
        <v>29.82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E40" t="s">
        <v>41</v>
      </c>
      <c r="F40" s="7">
        <v>5.2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7000</v>
      </c>
      <c r="X40" s="22"/>
    </row>
    <row r="41" spans="5:25" ht="15.75" x14ac:dyDescent="0.25">
      <c r="F41" s="7">
        <f>SUM(F39:F40)</f>
        <v>35.020000000000003</v>
      </c>
      <c r="G41">
        <f>F41*10.764</f>
        <v>376.95528000000002</v>
      </c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9500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377</v>
      </c>
      <c r="X44" s="24"/>
    </row>
    <row r="45" spans="5:25" ht="15.75" x14ac:dyDescent="0.25">
      <c r="P45" s="13" t="s">
        <v>29</v>
      </c>
      <c r="S45" s="10"/>
      <c r="T45" s="11"/>
      <c r="U45" s="17" t="s">
        <v>43</v>
      </c>
      <c r="V45" s="31"/>
      <c r="W45" s="32">
        <f>W42*W44+X46</f>
        <v>3581500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3223350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2865200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942500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7461.458333333333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9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2024-02-13T09:54:44Z</dcterms:modified>
</cp:coreProperties>
</file>