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emlata Arvind Mavani\"/>
    </mc:Choice>
  </mc:AlternateContent>
  <xr:revisionPtr revIDLastSave="0" documentId="13_ncr:1_{47EAB062-FDD4-4C7A-AB04-1CDE60E527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9" i="4" l="1"/>
  <c r="E18" i="4"/>
  <c r="R18" i="4" l="1"/>
  <c r="Q18" i="4"/>
  <c r="P18" i="4"/>
  <c r="O19" i="4"/>
  <c r="N19" i="4"/>
  <c r="N18" i="4"/>
  <c r="O18" i="4" s="1"/>
  <c r="I19" i="4"/>
  <c r="I20" i="4" s="1"/>
  <c r="F21" i="4"/>
  <c r="F20" i="4"/>
  <c r="F18" i="4"/>
  <c r="V2" i="4"/>
  <c r="T2" i="4"/>
  <c r="U2" i="4" s="1"/>
  <c r="H20" i="4"/>
  <c r="P25" i="4"/>
  <c r="P24" i="4"/>
  <c r="H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<sst xmlns="http://schemas.openxmlformats.org/spreadsheetml/2006/main" count="86" uniqueCount="38">
  <si>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</si>
  <si>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</si>
  <si>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</si>
  <si>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</si>
  <si>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</si>
  <si>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</si>
  <si>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</si>
  <si>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</si>
  <si>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</si>
  <si>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</si>
  <si>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</si>
  <si>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</si>
  <si>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</si>
  <si>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3, Ground Floor, Krushnai, Village - Shivaji Nagar, District - Thane, Dombivli (West), </t>
  </si>
  <si>
    <t>ca</t>
  </si>
  <si>
    <t>agreement - 28.09.2016</t>
  </si>
  <si>
    <t>av</t>
  </si>
  <si>
    <t>sd</t>
  </si>
  <si>
    <t>rd</t>
  </si>
  <si>
    <t>bv</t>
  </si>
  <si>
    <t>rate</t>
  </si>
  <si>
    <t>mca</t>
  </si>
  <si>
    <t>otla</t>
  </si>
  <si>
    <t>height</t>
  </si>
  <si>
    <t>11.81 ft</t>
  </si>
  <si>
    <t>18.09.2019</t>
  </si>
  <si>
    <t>17.04.2018</t>
  </si>
  <si>
    <t>S. No. 3</t>
  </si>
  <si>
    <t>S. no., 2</t>
  </si>
  <si>
    <t>S. no.3</t>
  </si>
  <si>
    <t>OC - 2020</t>
  </si>
  <si>
    <t>as per plan</t>
  </si>
  <si>
    <t>s. no.2</t>
  </si>
  <si>
    <t>S. no. 3</t>
  </si>
  <si>
    <t>S. No. 2- clinic</t>
  </si>
  <si>
    <t>S. no. 3 - vacant</t>
  </si>
  <si>
    <t>BUA</t>
  </si>
  <si>
    <t>S. no.2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</si>
</sst>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873A8-BFDD-456C-BACC-A7D70FF7C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1F88A-08DE-4BB5-972D-0A237A64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496986</xdr:colOff>
      <xdr:row>29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ECB95-A06F-4219-AE10-E26D67BC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079386" cy="53442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39722</xdr:colOff>
      <xdr:row>33</xdr:row>
      <xdr:rowOff>181805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D3DD7-570C-45C9-ADB8-EC5A6A70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22122" cy="5944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525565</xdr:colOff>
      <xdr:row>38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A9E24-A4D9-4645-A2EA-CA6481C2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107965" cy="602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32" sqref="S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2650000</v>
      </c>
      <c r="F2" s="10">
        <f t="shared" ref="F2:F13" si="4">ROUND((E2/B2),0)</f>
        <v>11778</v>
      </c>
      <c r="G2" s="10">
        <f t="shared" ref="G2:G13" si="5">ROUND((E2/C2),0)</f>
        <v>9815</v>
      </c>
      <c r="H2" s="10">
        <f t="shared" ref="H2:H13" si="6">ROUND((E2/D2),0)</f>
        <v>8179</v>
      </c>
      <c r="I2" s="4" t="e">
        <f>#REF!</f>
        <v>#REF!</v>
      </c>
      <c r="J2" s="4" t="str">
        <f t="shared" ref="J2:J13" si="7">S2</f>
        <v>18.09.2019</v>
      </c>
      <c r="O2">
        <v>0</v>
      </c>
      <c r="P2">
        <f t="shared" ref="P2:P12" si="8">O2/1.2</f>
        <v>0</v>
      </c>
      <c r="Q2">
        <v>225</v>
      </c>
      <c r="R2" s="2">
        <v>2650000</v>
      </c>
      <c r="S2" s="8" t="s">
        <v>25</v>
      </c>
      <c r="T2" s="8">
        <f>R2*1.1</f>
        <v>2915000.0000000005</v>
      </c>
      <c r="U2">
        <f>T2/Q2</f>
        <v>12955.555555555558</v>
      </c>
      <c r="V2">
        <f>U2*1.15</f>
        <v>14898.888888888891</v>
      </c>
    </row>
    <row r="3" spans="1:22" x14ac:dyDescent="0.25">
      <c r="A3" s="4">
        <f t="shared" si="0"/>
        <v>0</v>
      </c>
      <c r="B3" s="4">
        <f t="shared" si="1"/>
        <v>96</v>
      </c>
      <c r="C3" s="4">
        <f t="shared" ref="C3:C15" si="9">B3*1.2</f>
        <v>115.19999999999999</v>
      </c>
      <c r="D3" s="4">
        <f t="shared" si="2"/>
        <v>138.23999999999998</v>
      </c>
      <c r="E3" s="5">
        <f t="shared" si="3"/>
        <v>950000</v>
      </c>
      <c r="F3" s="10">
        <f t="shared" si="4"/>
        <v>9896</v>
      </c>
      <c r="G3" s="10">
        <f t="shared" si="5"/>
        <v>8247</v>
      </c>
      <c r="H3" s="10">
        <f t="shared" si="6"/>
        <v>6872</v>
      </c>
      <c r="I3" s="4" t="e">
        <f>#REF!</f>
        <v>#REF!</v>
      </c>
      <c r="J3" s="4" t="str">
        <f t="shared" si="7"/>
        <v>17.04.2018</v>
      </c>
      <c r="O3">
        <v>0</v>
      </c>
      <c r="P3">
        <f t="shared" si="8"/>
        <v>0</v>
      </c>
      <c r="Q3">
        <v>96</v>
      </c>
      <c r="R3" s="2">
        <v>950000</v>
      </c>
      <c r="S3" s="8" t="s">
        <v>26</v>
      </c>
      <c r="T3" s="8"/>
    </row>
    <row r="4" spans="1:22" x14ac:dyDescent="0.25">
      <c r="A4" s="4">
        <f t="shared" si="0"/>
        <v>0</v>
      </c>
      <c r="B4" s="4">
        <f t="shared" si="1"/>
        <v>150</v>
      </c>
      <c r="C4" s="4">
        <f t="shared" si="9"/>
        <v>180</v>
      </c>
      <c r="D4" s="4">
        <f t="shared" si="2"/>
        <v>216</v>
      </c>
      <c r="E4" s="5">
        <f t="shared" si="3"/>
        <v>4000000</v>
      </c>
      <c r="F4" s="10">
        <f t="shared" si="4"/>
        <v>26667</v>
      </c>
      <c r="G4" s="10">
        <f t="shared" si="5"/>
        <v>22222</v>
      </c>
      <c r="H4" s="10">
        <f t="shared" si="6"/>
        <v>18519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150</v>
      </c>
      <c r="R4" s="2">
        <v>4000000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275</v>
      </c>
      <c r="C5" s="4">
        <f t="shared" si="9"/>
        <v>330</v>
      </c>
      <c r="D5" s="4">
        <f t="shared" si="2"/>
        <v>396</v>
      </c>
      <c r="E5" s="5">
        <f t="shared" si="3"/>
        <v>7500000</v>
      </c>
      <c r="F5" s="10">
        <f t="shared" si="4"/>
        <v>27273</v>
      </c>
      <c r="G5" s="10">
        <f t="shared" si="5"/>
        <v>22727</v>
      </c>
      <c r="H5" s="10">
        <f t="shared" si="6"/>
        <v>18939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275</v>
      </c>
      <c r="R5" s="2">
        <v>7500000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5">
        <f t="shared" si="3"/>
        <v>4500000</v>
      </c>
      <c r="F6" s="10">
        <f t="shared" si="4"/>
        <v>18000</v>
      </c>
      <c r="G6" s="10">
        <f t="shared" si="5"/>
        <v>15000</v>
      </c>
      <c r="H6" s="10">
        <f t="shared" si="6"/>
        <v>12500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</v>
      </c>
      <c r="R6" s="2">
        <v>4500000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G16" t="s">
        <v>13</v>
      </c>
    </row>
    <row r="17" spans="4:24" x14ac:dyDescent="0.25">
      <c r="E17" t="s">
        <v>36</v>
      </c>
      <c r="H17" t="s">
        <v>27</v>
      </c>
      <c r="I17" t="s">
        <v>28</v>
      </c>
      <c r="J17" t="s">
        <v>31</v>
      </c>
    </row>
    <row r="18" spans="4:24" x14ac:dyDescent="0.25">
      <c r="D18" t="s">
        <v>33</v>
      </c>
      <c r="E18">
        <f>H18*1.2</f>
        <v>186</v>
      </c>
      <c r="F18" s="7">
        <f>H18*1.2</f>
        <v>186</v>
      </c>
      <c r="G18" t="s">
        <v>14</v>
      </c>
      <c r="H18">
        <v>155</v>
      </c>
      <c r="I18">
        <v>206</v>
      </c>
      <c r="J18" t="s">
        <v>32</v>
      </c>
      <c r="N18">
        <f>3.35*4.95</f>
        <v>16.5825</v>
      </c>
      <c r="O18">
        <f>N18*10.764</f>
        <v>178.49402999999998</v>
      </c>
      <c r="P18">
        <f>1*2.84</f>
        <v>2.84</v>
      </c>
      <c r="Q18">
        <f>P18*10.764</f>
        <v>30.569759999999995</v>
      </c>
      <c r="R18">
        <f>Q18+O18</f>
        <v>209.06378999999998</v>
      </c>
    </row>
    <row r="19" spans="4:24" x14ac:dyDescent="0.25">
      <c r="D19" t="s">
        <v>37</v>
      </c>
      <c r="E19">
        <f>I18*1.2</f>
        <v>247.2</v>
      </c>
      <c r="F19" s="7">
        <v>15000</v>
      </c>
      <c r="G19" t="s">
        <v>20</v>
      </c>
      <c r="H19">
        <v>17000</v>
      </c>
      <c r="I19">
        <f>H19</f>
        <v>17000</v>
      </c>
      <c r="J19" t="s">
        <v>33</v>
      </c>
      <c r="N19">
        <f>2.9*4.95</f>
        <v>14.355</v>
      </c>
      <c r="O19">
        <f>N19*10.764</f>
        <v>154.51722000000001</v>
      </c>
    </row>
    <row r="20" spans="4:24" x14ac:dyDescent="0.25">
      <c r="F20" s="7">
        <f>F19*F18</f>
        <v>2790000</v>
      </c>
      <c r="H20">
        <f>H19*H18</f>
        <v>2635000</v>
      </c>
      <c r="I20">
        <f>I19*I18</f>
        <v>3502000</v>
      </c>
    </row>
    <row r="21" spans="4:24" x14ac:dyDescent="0.25">
      <c r="F21" s="7">
        <f>F20/H18</f>
        <v>18000</v>
      </c>
    </row>
    <row r="22" spans="4:24" x14ac:dyDescent="0.25">
      <c r="G22" s="6"/>
      <c r="H22" s="6"/>
    </row>
    <row r="24" spans="4:24" x14ac:dyDescent="0.25">
      <c r="H24" t="s">
        <v>29</v>
      </c>
      <c r="I24" t="s">
        <v>28</v>
      </c>
      <c r="J24" t="s">
        <v>30</v>
      </c>
      <c r="O24" t="s">
        <v>21</v>
      </c>
      <c r="P24">
        <f>15.93*9.62</f>
        <v>153.24659999999997</v>
      </c>
      <c r="Q24" s="11"/>
      <c r="R24" s="13"/>
      <c r="T24" s="11"/>
      <c r="U24" s="11"/>
      <c r="V24" s="11"/>
      <c r="W24" s="11"/>
      <c r="X24" s="11"/>
    </row>
    <row r="25" spans="4:24" x14ac:dyDescent="0.25">
      <c r="G25" t="s">
        <v>15</v>
      </c>
      <c r="J25" t="s">
        <v>34</v>
      </c>
      <c r="O25" t="s">
        <v>22</v>
      </c>
      <c r="P25">
        <f>9.62*5.92</f>
        <v>56.950399999999995</v>
      </c>
      <c r="Q25" s="14"/>
      <c r="R25" s="14"/>
      <c r="T25" s="14"/>
      <c r="U25" s="14"/>
      <c r="V25" s="11"/>
      <c r="W25" s="11"/>
      <c r="X25" s="11"/>
    </row>
    <row r="26" spans="4:24" x14ac:dyDescent="0.25">
      <c r="G26" t="s">
        <v>16</v>
      </c>
      <c r="H26">
        <v>1478000</v>
      </c>
      <c r="J26" t="s">
        <v>35</v>
      </c>
      <c r="O26" t="s">
        <v>23</v>
      </c>
      <c r="P26" t="s">
        <v>24</v>
      </c>
      <c r="Q26" s="11"/>
      <c r="R26" s="11"/>
      <c r="T26" s="11"/>
      <c r="U26" s="11"/>
      <c r="V26" s="11"/>
      <c r="W26" s="11"/>
      <c r="X26" s="11"/>
    </row>
    <row r="27" spans="4:24" x14ac:dyDescent="0.25">
      <c r="G27" t="s">
        <v>17</v>
      </c>
      <c r="H27">
        <v>89300</v>
      </c>
      <c r="O27" s="6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18</v>
      </c>
      <c r="H28">
        <v>14900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G29" t="s">
        <v>19</v>
      </c>
      <c r="H29">
        <f>SUM(H26:H28)</f>
        <v>1582200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2024-03-28T07:45:31Z</dcterms:modified>
</cp:coreProperties>
</file>