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EA0F6FFF-0420-46CC-A985-95BA0F07CB3D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O19" i="5" l="1"/>
  <c r="O18" i="5"/>
  <c r="O20" i="5"/>
  <c r="O17" i="5"/>
  <c r="M18" i="5"/>
  <c r="B13" i="5"/>
  <c r="B12" i="5"/>
  <c r="B8" i="5" l="1"/>
  <c r="R8" i="5"/>
  <c r="B18" i="5"/>
  <c r="B11" i="5"/>
  <c r="B6" i="5"/>
  <c r="B15" i="5" s="1"/>
  <c r="B20" i="5" s="1"/>
  <c r="B23" i="5" s="1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B7" i="5" l="1"/>
  <c r="H6" i="1"/>
  <c r="H7" i="1" s="1"/>
  <c r="B22" i="5" l="1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<sst xmlns="http://schemas.openxmlformats.org/spreadsheetml/2006/main" count="68" uniqueCount="49">
  <si>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</si>
  <si>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</si>
  <si>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</si>
  <si>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</si>
  <si>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</si>
  <si>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</si>
  <si>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</si>
  <si>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</si>
  <si>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</si>
  <si>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</si>
  <si>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</si>
  <si>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</si>
  <si>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</si>
  <si>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</si>
  <si>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</si>
  <si>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</si>
  <si>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</si>
  <si>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</si>
  <si>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</si>
  <si>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</si>
  <si>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</si>
  <si>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</si>
  <si>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</si>
  <si>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</si>
  <si>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</si>
  <si>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</si>
  <si>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</si>
  <si>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</si>
  <si>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</si>
  <si>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</si>
  <si>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</si>
  <si>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</si>
  <si>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</si>
  <si>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</si>
  <si>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</si>
  <si>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</si>
  <si>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</si>
  <si>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</si>
  <si>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</si>
  <si>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</si>
  <si>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</si>
  <si>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</si>
  <si>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</si>
  <si>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</si>
  <si>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</si>
  <si>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</si>
  <si>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</si>
  <si>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BUA</t>
  </si>
  <si>
    <t>Fair Market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</si>
</sst>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T43"/>
  <sheetViews>
    <sheetView tabSelected="1" workbookViewId="0">
      <selection activeCell="B8" sqref="B8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  <col min="13" max="13" width="10" bestFit="1" customWidth="1"/>
    <col min="14" max="14" width="9.28515625" bestFit="1" customWidth="1"/>
    <col min="15" max="15" width="10" bestFit="1" customWidth="1"/>
  </cols>
  <sheetData>
    <row r="2" spans="1:20" x14ac:dyDescent="0.25">
      <c r="A2" s="17"/>
      <c r="B2" s="17"/>
    </row>
    <row r="3" spans="1:20" x14ac:dyDescent="0.25">
      <c r="A3" s="17" t="s">
        <v>34</v>
      </c>
      <c r="B3" s="17"/>
    </row>
    <row r="4" spans="1:20" x14ac:dyDescent="0.25">
      <c r="A4" s="17" t="s">
        <v>20</v>
      </c>
      <c r="B4" s="17">
        <v>2023</v>
      </c>
    </row>
    <row r="5" spans="1:20" x14ac:dyDescent="0.25">
      <c r="A5" s="17" t="s">
        <v>21</v>
      </c>
      <c r="B5" s="17">
        <v>2007</v>
      </c>
    </row>
    <row r="6" spans="1:20" x14ac:dyDescent="0.25">
      <c r="A6" s="17" t="s">
        <v>22</v>
      </c>
      <c r="B6" s="17">
        <f>B4-B5</f>
        <v>16</v>
      </c>
    </row>
    <row r="7" spans="1:20" x14ac:dyDescent="0.25">
      <c r="A7" s="17"/>
      <c r="B7" s="17">
        <f>60-B6</f>
        <v>44</v>
      </c>
    </row>
    <row r="8" spans="1:20" x14ac:dyDescent="0.25">
      <c r="A8" s="17" t="s">
        <v>23</v>
      </c>
      <c r="B8" s="46">
        <f>350*2600</f>
        <v>910000</v>
      </c>
      <c r="E8" t="s">
        <v>47</v>
      </c>
      <c r="F8">
        <v>350</v>
      </c>
      <c r="Q8">
        <v>5500</v>
      </c>
      <c r="R8">
        <f>Q8*P8</f>
        <v>0</v>
      </c>
    </row>
    <row r="9" spans="1:20" x14ac:dyDescent="0.25">
      <c r="A9" s="17" t="s">
        <v>24</v>
      </c>
      <c r="B9" s="17"/>
    </row>
    <row r="10" spans="1:20" x14ac:dyDescent="0.25">
      <c r="A10" s="17"/>
      <c r="B10" s="17"/>
    </row>
    <row r="11" spans="1:20" x14ac:dyDescent="0.25">
      <c r="A11" s="17" t="s">
        <v>25</v>
      </c>
      <c r="B11" s="17">
        <f>100-10</f>
        <v>90</v>
      </c>
    </row>
    <row r="12" spans="1:20" x14ac:dyDescent="0.25">
      <c r="A12" s="17" t="s">
        <v>26</v>
      </c>
      <c r="B12" s="17">
        <f>B11*B6/60</f>
        <v>24</v>
      </c>
    </row>
    <row r="13" spans="1:20" x14ac:dyDescent="0.25">
      <c r="A13" s="17"/>
      <c r="B13" s="47">
        <f>B12%</f>
        <v>0.24</v>
      </c>
    </row>
    <row r="14" spans="1:20" x14ac:dyDescent="0.25">
      <c r="A14" s="17"/>
      <c r="B14" s="17"/>
    </row>
    <row r="15" spans="1:20" x14ac:dyDescent="0.25">
      <c r="A15" s="17" t="s">
        <v>27</v>
      </c>
      <c r="B15" s="46">
        <f>ROUND((B8*B13),0)</f>
        <v>218400</v>
      </c>
    </row>
    <row r="16" spans="1:20" x14ac:dyDescent="0.25">
      <c r="A16" s="17" t="s">
        <v>15</v>
      </c>
      <c r="B16" s="46">
        <v>350</v>
      </c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7" t="s">
        <v>42</v>
      </c>
      <c r="B17" s="17">
        <v>4000</v>
      </c>
      <c r="M17" s="1">
        <v>34300</v>
      </c>
      <c r="N17" s="1">
        <v>7200</v>
      </c>
      <c r="O17" s="1">
        <f>M17-N17</f>
        <v>27100</v>
      </c>
      <c r="P17" s="1"/>
      <c r="Q17" s="1"/>
      <c r="R17" s="1"/>
      <c r="S17" s="1"/>
      <c r="T17" s="1"/>
    </row>
    <row r="18" spans="1:20" x14ac:dyDescent="0.25">
      <c r="A18" s="17" t="s">
        <v>28</v>
      </c>
      <c r="B18" s="46">
        <f>B17*B16</f>
        <v>1400000</v>
      </c>
      <c r="M18" s="1">
        <f>M17/10.764</f>
        <v>3186.5477517651434</v>
      </c>
      <c r="N18" s="1"/>
      <c r="O18" s="1">
        <f>O17*84%</f>
        <v>22764</v>
      </c>
      <c r="P18" s="1"/>
      <c r="Q18" s="1"/>
      <c r="R18" s="1"/>
      <c r="S18" s="1"/>
      <c r="T18" s="1"/>
    </row>
    <row r="19" spans="1:20" x14ac:dyDescent="0.25">
      <c r="A19" s="17" t="s">
        <v>29</v>
      </c>
      <c r="B19" s="17"/>
      <c r="M19" s="1"/>
      <c r="N19" s="1"/>
      <c r="O19" s="1">
        <f>N17+O18</f>
        <v>29964</v>
      </c>
      <c r="P19" s="1"/>
      <c r="Q19" s="1"/>
      <c r="R19" s="1"/>
      <c r="S19" s="1"/>
      <c r="T19" s="1"/>
    </row>
    <row r="20" spans="1:20" x14ac:dyDescent="0.25">
      <c r="A20" s="43" t="s">
        <v>48</v>
      </c>
      <c r="B20" s="48">
        <f>B18-B15</f>
        <v>1181600</v>
      </c>
      <c r="C20" s="5"/>
      <c r="M20" s="1"/>
      <c r="N20" s="1"/>
      <c r="O20" s="1">
        <f>O19/10.764</f>
        <v>2783.723522853958</v>
      </c>
      <c r="P20" s="1"/>
      <c r="Q20" s="1"/>
      <c r="R20" s="1"/>
      <c r="S20" s="1"/>
      <c r="T20" s="1"/>
    </row>
    <row r="21" spans="1:20" x14ac:dyDescent="0.25">
      <c r="A21" s="43" t="s">
        <v>31</v>
      </c>
      <c r="B21" s="48">
        <f>ROUND((B20*90%),0)</f>
        <v>1063440</v>
      </c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43" t="s">
        <v>32</v>
      </c>
      <c r="B22" s="48">
        <f>ROUND((B20*80%),0)</f>
        <v>945280</v>
      </c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43" t="s">
        <v>33</v>
      </c>
      <c r="B23" s="48">
        <f>MROUND((B20*0.025/12),500)</f>
        <v>2500</v>
      </c>
      <c r="M23" s="1"/>
      <c r="N23" s="1"/>
      <c r="O23" s="1"/>
      <c r="P23" s="1"/>
      <c r="Q23" s="1"/>
      <c r="R23" s="1"/>
      <c r="S23" s="1"/>
      <c r="T23" s="1"/>
    </row>
    <row r="24" spans="1:20" x14ac:dyDescent="0.25">
      <c r="M24" s="1"/>
      <c r="N24" s="1"/>
      <c r="O24" s="1"/>
      <c r="P24" s="1"/>
      <c r="Q24" s="1"/>
      <c r="R24" s="1"/>
      <c r="S24" s="1"/>
      <c r="T24" s="1"/>
    </row>
    <row r="25" spans="1:20" x14ac:dyDescent="0.25">
      <c r="B25" s="5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M26" s="1"/>
      <c r="N26" s="1"/>
      <c r="O26" s="1"/>
      <c r="P26" s="1"/>
      <c r="Q26" s="1"/>
      <c r="R26" s="1"/>
      <c r="S26" s="1"/>
      <c r="T26" s="1"/>
    </row>
    <row r="27" spans="1:20" x14ac:dyDescent="0.25">
      <c r="M27" s="1"/>
      <c r="N27" s="1"/>
      <c r="O27" s="1"/>
      <c r="P27" s="1"/>
      <c r="Q27" s="1"/>
      <c r="R27" s="1"/>
      <c r="S27" s="1"/>
      <c r="T27" s="1"/>
    </row>
    <row r="32" spans="1:20" x14ac:dyDescent="0.25">
      <c r="D32" s="17"/>
      <c r="E32" s="17"/>
      <c r="F32" s="17"/>
      <c r="G32" s="17"/>
      <c r="H32" s="17"/>
      <c r="I32" s="17"/>
    </row>
    <row r="33" spans="4:13" x14ac:dyDescent="0.25">
      <c r="D33" s="17"/>
      <c r="E33" s="17"/>
      <c r="F33" s="17"/>
      <c r="G33" s="17"/>
      <c r="H33" s="17"/>
      <c r="I33" s="17"/>
    </row>
    <row r="34" spans="4:13" x14ac:dyDescent="0.25">
      <c r="D34" s="17"/>
      <c r="E34" s="17"/>
      <c r="F34" s="17"/>
      <c r="G34" s="17"/>
      <c r="H34" s="17"/>
      <c r="I34" s="17"/>
    </row>
    <row r="35" spans="4:13" x14ac:dyDescent="0.25">
      <c r="D35" s="17"/>
      <c r="E35" s="17"/>
      <c r="F35" s="17"/>
      <c r="G35" s="17"/>
      <c r="H35" s="17"/>
      <c r="I35" s="17"/>
    </row>
    <row r="36" spans="4:13" x14ac:dyDescent="0.25">
      <c r="D36" s="43"/>
      <c r="E36" s="43"/>
      <c r="F36" s="43"/>
      <c r="G36" s="43"/>
      <c r="H36" s="43"/>
      <c r="I36" s="17"/>
    </row>
    <row r="37" spans="4:13" x14ac:dyDescent="0.25">
      <c r="D37" s="43"/>
      <c r="E37" s="43"/>
      <c r="F37" s="43"/>
      <c r="G37" s="43"/>
      <c r="H37" s="43"/>
      <c r="I37" s="17"/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2024-03-13T06:46:48Z</dcterms:modified>
</cp:coreProperties>
</file>