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IKHIL KALIDAS PHGADE - SBI\"/>
    </mc:Choice>
  </mc:AlternateContent>
  <xr:revisionPtr revIDLastSave="0" documentId="13_ncr:1_{FE8CA2A1-C280-4284-B3A0-777747F613A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3" i="4" l="1"/>
  <c r="G32" i="4"/>
  <c r="G34" i="4" s="1"/>
  <c r="W30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9" i="4" l="1"/>
  <c r="F8" i="4"/>
  <c r="F9" i="4"/>
  <c r="G8" i="4"/>
  <c r="G9" i="4"/>
  <c r="H6" i="4"/>
  <c r="H22" i="4"/>
  <c r="G6" i="4"/>
  <c r="F22" i="4"/>
  <c r="F23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6" i="4"/>
  <c r="H18" i="4"/>
  <c r="F14" i="4"/>
  <c r="H19" i="4"/>
  <c r="H25" i="4"/>
  <c r="H13" i="4"/>
  <c r="F13" i="4"/>
  <c r="G13" i="4"/>
  <c r="H16" i="4"/>
  <c r="H17" i="4"/>
  <c r="H21" i="4"/>
  <c r="H27" i="4"/>
  <c r="H24" i="4"/>
  <c r="D20" i="4"/>
  <c r="H20" i="4" s="1"/>
  <c r="G20" i="4"/>
  <c r="F16" i="4"/>
  <c r="F17" i="4"/>
  <c r="F18" i="4"/>
  <c r="F19" i="4"/>
  <c r="F20" i="4"/>
  <c r="F21" i="4"/>
  <c r="F24" i="4"/>
  <c r="F25" i="4"/>
  <c r="F26" i="4"/>
  <c r="F27" i="4"/>
  <c r="G17" i="4"/>
  <c r="G19" i="4"/>
  <c r="G21" i="4"/>
  <c r="G24" i="4"/>
  <c r="G25" i="4"/>
  <c r="G26" i="4"/>
  <c r="G27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l="1"/>
  <c r="X44" i="4"/>
  <c r="S40" i="4"/>
  <c r="W50" i="4" l="1"/>
  <c r="W46" i="4"/>
</calcChain>
</file>

<file path=xl/sharedStrings.xml><?xml version="1.0" encoding="utf-8"?>
<sst xmlns="http://schemas.openxmlformats.org/spreadsheetml/2006/main" count="56" uniqueCount="45">
  <si>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</si>
  <si>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</si>
  <si>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</si>
  <si>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</si>
  <si>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</si>
  <si>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</si>
  <si>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</si>
  <si>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</si>
  <si>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</si>
  <si>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</si>
  <si>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</si>
  <si>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</si>
  <si>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</si>
  <si>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</si>
  <si>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</si>
  <si>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</si>
  <si>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</si>
  <si>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</si>
  <si>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</si>
  <si>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</si>
  <si>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</si>
  <si>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</si>
  <si>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</si>
  <si>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</si>
  <si>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</si>
  <si>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</si>
  <si>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</si>
  <si>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</si>
  <si>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</si>
  <si>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</si>
  <si>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</si>
  <si>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</si>
  <si>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</si>
  <si>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</si>
  <si>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</si>
  <si>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</si>
  <si>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</si>
  <si>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</si>
  <si>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</si>
  <si>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NIKHIL KALIDAS PHGADE</t>
  </si>
  <si>
    <t>Index II CA</t>
  </si>
  <si>
    <t>Balcony</t>
  </si>
  <si>
    <t>As per Rera</t>
  </si>
  <si>
    <t>same Bldg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</si>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</sst>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421626</xdr:colOff>
      <xdr:row>42</xdr:row>
      <xdr:rowOff>86790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E7C62-B799-4D98-967D-C8FCAD58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0026" cy="763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31</xdr:col>
      <xdr:colOff>2553</xdr:colOff>
      <xdr:row>48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60FAF-810E-4E89-A82A-A12F724A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90553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393047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D52DF-C206-4A3B-AE57-A65675C5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1447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DDF71-C8E8-46C6-BEB6-A17FA88B0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227021</xdr:colOff>
      <xdr:row>7</xdr:row>
      <xdr:rowOff>0</xdr:rowOff>
    </xdr:from>
    <xdr:to>
      <xdr:col>29</xdr:col>
      <xdr:colOff>497837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2AEB4-89BD-41D4-BC59-E6E143E3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5421" y="1333500"/>
          <a:ext cx="15510816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187374</xdr:rowOff>
    </xdr:from>
    <xdr:to>
      <xdr:col>29</xdr:col>
      <xdr:colOff>421653</xdr:colOff>
      <xdr:row>33</xdr:row>
      <xdr:rowOff>153636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7EBBC-25C6-49A0-9246-5ED323BF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87374"/>
          <a:ext cx="12908928" cy="6252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591909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308E1-B3A4-498B-A75D-91214FA47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35909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16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1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39" t="s">
        <v>35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39" t="s">
        <v>36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20" x14ac:dyDescent="0.25">
      <c r="A16" s="4">
        <f t="shared" ref="A16:A27" si="32">N16</f>
        <v>0</v>
      </c>
      <c r="B16" s="4">
        <f t="shared" ref="B16:B27" si="33">Q16</f>
        <v>775</v>
      </c>
      <c r="C16" s="4">
        <f>B16*1.2</f>
        <v>930</v>
      </c>
      <c r="D16" s="4">
        <f t="shared" ref="D16:D27" si="34">C16*1.2</f>
        <v>1116</v>
      </c>
      <c r="E16" s="5">
        <f t="shared" ref="E16:E27" si="35">R16</f>
        <v>5900000</v>
      </c>
      <c r="F16" s="9">
        <f t="shared" ref="F16:F27" si="36">ROUND((E16/B16),0)</f>
        <v>7613</v>
      </c>
      <c r="G16" s="9">
        <f t="shared" ref="G16:G27" si="37">ROUND((E16/C16),0)</f>
        <v>6344</v>
      </c>
      <c r="H16" s="9">
        <f t="shared" ref="H16:H27" si="38">ROUND((E16/D16),0)</f>
        <v>5287</v>
      </c>
      <c r="I16" s="4" t="e">
        <f>#REF!</f>
        <v>#REF!</v>
      </c>
      <c r="J16" s="4" t="str">
        <f t="shared" ref="J16:J27" si="39">S16</f>
        <v>same Bldg</v>
      </c>
      <c r="O16">
        <v>0</v>
      </c>
      <c r="P16">
        <v>930</v>
      </c>
      <c r="Q16">
        <f t="shared" ref="P16:Q27" si="40">P16/1.2</f>
        <v>775</v>
      </c>
      <c r="R16" s="2">
        <v>5900000</v>
      </c>
      <c r="S16" t="s">
        <v>43</v>
      </c>
    </row>
    <row r="17" spans="1:24" s="45" customFormat="1" x14ac:dyDescent="0.25">
      <c r="A17" s="43">
        <f t="shared" si="32"/>
        <v>0</v>
      </c>
      <c r="B17" s="43">
        <f t="shared" si="33"/>
        <v>590</v>
      </c>
      <c r="C17" s="43">
        <f t="shared" ref="C17:C27" si="41">B17*1.2</f>
        <v>708</v>
      </c>
      <c r="D17" s="43">
        <f t="shared" si="34"/>
        <v>849.6</v>
      </c>
      <c r="E17" s="44">
        <f t="shared" si="35"/>
        <v>5799000</v>
      </c>
      <c r="F17" s="43">
        <f t="shared" si="36"/>
        <v>9829</v>
      </c>
      <c r="G17" s="43">
        <f t="shared" si="37"/>
        <v>8191</v>
      </c>
      <c r="H17" s="43">
        <f t="shared" si="38"/>
        <v>6826</v>
      </c>
      <c r="I17" s="43" t="e">
        <f>#REF!</f>
        <v>#REF!</v>
      </c>
      <c r="J17" s="43" t="str">
        <f t="shared" si="39"/>
        <v>same Bldg</v>
      </c>
      <c r="O17" s="45">
        <v>0</v>
      </c>
      <c r="P17" s="45">
        <f t="shared" si="40"/>
        <v>0</v>
      </c>
      <c r="Q17" s="45">
        <v>590</v>
      </c>
      <c r="R17" s="46">
        <v>5799000</v>
      </c>
      <c r="S17" s="45" t="s">
        <v>43</v>
      </c>
    </row>
    <row r="18" spans="1:24" x14ac:dyDescent="0.25">
      <c r="A18" s="4">
        <f t="shared" si="32"/>
        <v>0</v>
      </c>
      <c r="B18" s="4">
        <f t="shared" si="33"/>
        <v>645</v>
      </c>
      <c r="C18" s="4">
        <f t="shared" si="41"/>
        <v>774</v>
      </c>
      <c r="D18" s="4">
        <f t="shared" si="34"/>
        <v>928.8</v>
      </c>
      <c r="E18" s="5">
        <f t="shared" si="35"/>
        <v>4975000</v>
      </c>
      <c r="F18" s="9">
        <f t="shared" si="36"/>
        <v>7713</v>
      </c>
      <c r="G18" s="9">
        <f t="shared" si="37"/>
        <v>6428</v>
      </c>
      <c r="H18" s="9">
        <f t="shared" si="38"/>
        <v>5356</v>
      </c>
      <c r="I18" s="4" t="e">
        <f>#REF!</f>
        <v>#REF!</v>
      </c>
      <c r="J18" s="4" t="str">
        <f t="shared" si="39"/>
        <v>same Bldg</v>
      </c>
      <c r="O18">
        <v>0</v>
      </c>
      <c r="P18">
        <f t="shared" si="40"/>
        <v>0</v>
      </c>
      <c r="Q18">
        <v>645</v>
      </c>
      <c r="R18" s="2">
        <v>4975000</v>
      </c>
      <c r="S18" t="s">
        <v>43</v>
      </c>
    </row>
    <row r="19" spans="1:24" x14ac:dyDescent="0.25">
      <c r="A19" s="4">
        <f t="shared" si="32"/>
        <v>0</v>
      </c>
      <c r="B19" s="4">
        <f t="shared" si="33"/>
        <v>472</v>
      </c>
      <c r="C19" s="4">
        <f t="shared" si="41"/>
        <v>566.4</v>
      </c>
      <c r="D19" s="4">
        <f t="shared" si="34"/>
        <v>679.68</v>
      </c>
      <c r="E19" s="5">
        <f t="shared" si="35"/>
        <v>3700000</v>
      </c>
      <c r="F19" s="9">
        <f t="shared" si="36"/>
        <v>7839</v>
      </c>
      <c r="G19" s="9">
        <f t="shared" si="37"/>
        <v>6532</v>
      </c>
      <c r="H19" s="9">
        <f t="shared" si="38"/>
        <v>5444</v>
      </c>
      <c r="I19" s="4" t="e">
        <f>#REF!</f>
        <v>#REF!</v>
      </c>
      <c r="J19" s="4" t="str">
        <f t="shared" si="39"/>
        <v>same Bldg</v>
      </c>
      <c r="O19">
        <v>0</v>
      </c>
      <c r="P19">
        <f t="shared" si="40"/>
        <v>0</v>
      </c>
      <c r="Q19">
        <v>472</v>
      </c>
      <c r="R19" s="2">
        <v>3700000</v>
      </c>
      <c r="S19" t="s">
        <v>43</v>
      </c>
    </row>
    <row r="20" spans="1:24" s="45" customFormat="1" x14ac:dyDescent="0.25">
      <c r="A20" s="43">
        <f t="shared" si="32"/>
        <v>0</v>
      </c>
      <c r="B20" s="43">
        <f t="shared" si="33"/>
        <v>650</v>
      </c>
      <c r="C20" s="43">
        <f t="shared" si="41"/>
        <v>780</v>
      </c>
      <c r="D20" s="43">
        <f t="shared" si="34"/>
        <v>936</v>
      </c>
      <c r="E20" s="44">
        <f t="shared" si="35"/>
        <v>5400000</v>
      </c>
      <c r="F20" s="43">
        <f t="shared" si="36"/>
        <v>8308</v>
      </c>
      <c r="G20" s="43">
        <f t="shared" si="37"/>
        <v>6923</v>
      </c>
      <c r="H20" s="43">
        <f t="shared" si="38"/>
        <v>5769</v>
      </c>
      <c r="I20" s="43" t="e">
        <f>#REF!</f>
        <v>#REF!</v>
      </c>
      <c r="J20" s="43" t="str">
        <f t="shared" si="39"/>
        <v>same Bldg</v>
      </c>
      <c r="O20" s="45">
        <v>0</v>
      </c>
      <c r="P20" s="45">
        <f t="shared" si="40"/>
        <v>0</v>
      </c>
      <c r="Q20" s="45">
        <v>650</v>
      </c>
      <c r="R20" s="46">
        <v>5400000</v>
      </c>
      <c r="S20" s="45" t="s">
        <v>43</v>
      </c>
    </row>
    <row r="21" spans="1:24" s="45" customFormat="1" x14ac:dyDescent="0.25">
      <c r="A21" s="43">
        <f t="shared" si="32"/>
        <v>0</v>
      </c>
      <c r="B21" s="43">
        <f t="shared" si="33"/>
        <v>645</v>
      </c>
      <c r="C21" s="43">
        <f t="shared" si="41"/>
        <v>774</v>
      </c>
      <c r="D21" s="43">
        <f t="shared" si="34"/>
        <v>928.8</v>
      </c>
      <c r="E21" s="44">
        <f t="shared" si="35"/>
        <v>5700000</v>
      </c>
      <c r="F21" s="43">
        <f t="shared" si="36"/>
        <v>8837</v>
      </c>
      <c r="G21" s="43">
        <f t="shared" si="37"/>
        <v>7364</v>
      </c>
      <c r="H21" s="43">
        <f t="shared" si="38"/>
        <v>6137</v>
      </c>
      <c r="I21" s="43" t="e">
        <f>#REF!</f>
        <v>#REF!</v>
      </c>
      <c r="J21" s="43" t="str">
        <f t="shared" si="39"/>
        <v>same Bldg</v>
      </c>
      <c r="O21" s="45">
        <v>0</v>
      </c>
      <c r="P21" s="45">
        <f t="shared" si="40"/>
        <v>0</v>
      </c>
      <c r="Q21" s="45">
        <v>645</v>
      </c>
      <c r="R21" s="46">
        <v>5700000</v>
      </c>
      <c r="S21" s="45" t="s">
        <v>43</v>
      </c>
    </row>
    <row r="22" spans="1:24" x14ac:dyDescent="0.25">
      <c r="A22" s="4">
        <f t="shared" ref="A22:A23" si="42">N22</f>
        <v>0</v>
      </c>
      <c r="B22" s="4">
        <f t="shared" ref="B22:B23" si="43">Q22</f>
        <v>0</v>
      </c>
      <c r="C22" s="4">
        <f t="shared" ref="C22:C23" si="44">B22*1.2</f>
        <v>0</v>
      </c>
      <c r="D22" s="4">
        <f t="shared" ref="D22:D23" si="45">C22*1.2</f>
        <v>0</v>
      </c>
      <c r="E22" s="5">
        <f t="shared" ref="E22:E23" si="46">R22</f>
        <v>0</v>
      </c>
      <c r="F22" s="9" t="e">
        <f t="shared" ref="F22:F23" si="47">ROUND((E22/B22),0)</f>
        <v>#DIV/0!</v>
      </c>
      <c r="G22" s="9" t="e">
        <f t="shared" ref="G22:G23" si="48">ROUND((E22/C22),0)</f>
        <v>#DIV/0!</v>
      </c>
      <c r="H22" s="9" t="e">
        <f t="shared" ref="H22:H23" si="49">ROUND((E22/D22),0)</f>
        <v>#DIV/0!</v>
      </c>
      <c r="I22" s="4" t="e">
        <f>#REF!</f>
        <v>#REF!</v>
      </c>
      <c r="J22" s="4">
        <f t="shared" ref="J22:J23" si="50">S22</f>
        <v>0</v>
      </c>
      <c r="O22">
        <v>0</v>
      </c>
      <c r="P22">
        <f t="shared" ref="P22:P23" si="51">O22/1.2</f>
        <v>0</v>
      </c>
      <c r="Q22">
        <f t="shared" ref="Q22:Q23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8800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6300</v>
      </c>
      <c r="X30" s="22"/>
    </row>
    <row r="31" spans="1:24" ht="15.75" x14ac:dyDescent="0.25"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E32" t="s">
        <v>40</v>
      </c>
      <c r="F32" s="7">
        <v>54.29</v>
      </c>
      <c r="G32">
        <f>F32*10.764</f>
        <v>584.3775599999999</v>
      </c>
      <c r="S32" s="10"/>
      <c r="T32" s="10"/>
      <c r="U32" s="17" t="s">
        <v>17</v>
      </c>
      <c r="V32" s="23"/>
      <c r="W32" s="24">
        <f>X32-X33</f>
        <v>-1</v>
      </c>
      <c r="X32" s="25">
        <v>2024</v>
      </c>
    </row>
    <row r="33" spans="5:25" ht="15.75" x14ac:dyDescent="0.25">
      <c r="E33" t="s">
        <v>41</v>
      </c>
      <c r="F33" s="7">
        <v>5.64</v>
      </c>
      <c r="G33">
        <f>F33*10.764</f>
        <v>60.70895999999999</v>
      </c>
      <c r="S33" s="10"/>
      <c r="T33" s="10"/>
      <c r="U33" s="17" t="s">
        <v>18</v>
      </c>
      <c r="V33" s="23"/>
      <c r="W33" s="24">
        <f>W34-W32</f>
        <v>61</v>
      </c>
      <c r="X33" s="24">
        <v>2025</v>
      </c>
      <c r="Y33" t="s">
        <v>42</v>
      </c>
    </row>
    <row r="34" spans="5:25" ht="15.75" x14ac:dyDescent="0.25">
      <c r="G34">
        <f>SUM(G32:G33)</f>
        <v>645.08651999999984</v>
      </c>
      <c r="S34" s="10"/>
      <c r="T34" s="10"/>
      <c r="U34" s="17" t="s">
        <v>19</v>
      </c>
      <c r="V34" s="23"/>
      <c r="W34" s="24">
        <v>60</v>
      </c>
      <c r="X34" s="24"/>
    </row>
    <row r="35" spans="5:25" ht="39" customHeight="1" x14ac:dyDescent="0.25">
      <c r="P35" s="40" t="s">
        <v>39</v>
      </c>
      <c r="Q35" s="40"/>
      <c r="R35" s="40"/>
      <c r="S35" s="40"/>
      <c r="T35" s="41"/>
      <c r="U35" s="21" t="s">
        <v>20</v>
      </c>
      <c r="V35" s="23"/>
      <c r="W35" s="24">
        <f>90*W32/W34</f>
        <v>-1.5</v>
      </c>
      <c r="X35" s="24"/>
    </row>
    <row r="36" spans="5:25" ht="15.75" x14ac:dyDescent="0.25">
      <c r="U36" s="17"/>
      <c r="V36" s="26"/>
      <c r="W36" s="27">
        <v>0</v>
      </c>
      <c r="X36" s="27"/>
    </row>
    <row r="37" spans="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6300</v>
      </c>
      <c r="X39" s="22"/>
    </row>
    <row r="40" spans="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5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8800</v>
      </c>
      <c r="X41" s="22"/>
    </row>
    <row r="42" spans="5:25" ht="15.75" x14ac:dyDescent="0.25">
      <c r="S42" s="10"/>
      <c r="T42" s="10"/>
      <c r="U42" s="23"/>
      <c r="V42" s="23"/>
      <c r="W42" s="24"/>
      <c r="X42" s="24"/>
    </row>
    <row r="43" spans="5:25" ht="15.75" x14ac:dyDescent="0.25">
      <c r="S43" s="10"/>
      <c r="T43" s="10"/>
      <c r="U43" s="28" t="s">
        <v>37</v>
      </c>
      <c r="V43" s="30"/>
      <c r="W43" s="25">
        <v>645</v>
      </c>
      <c r="X43" s="24"/>
    </row>
    <row r="44" spans="5:25" ht="15.75" x14ac:dyDescent="0.25">
      <c r="P44" s="13" t="s">
        <v>29</v>
      </c>
      <c r="S44" s="10"/>
      <c r="T44" s="11"/>
      <c r="U44" s="17" t="s">
        <v>44</v>
      </c>
      <c r="V44" s="31"/>
      <c r="W44" s="33">
        <f>W41*W43+X45</f>
        <v>5676000</v>
      </c>
      <c r="X44" s="42">
        <f>W44*0.8</f>
        <v>4540800</v>
      </c>
    </row>
    <row r="45" spans="5:25" ht="15.75" x14ac:dyDescent="0.25">
      <c r="S45" s="11"/>
      <c r="T45" s="10"/>
      <c r="U45" s="17" t="s">
        <v>24</v>
      </c>
      <c r="V45" s="23"/>
      <c r="W45" s="32">
        <f>W44*0.9</f>
        <v>5108400</v>
      </c>
      <c r="X45" s="33"/>
    </row>
    <row r="46" spans="5:25" ht="15.75" x14ac:dyDescent="0.25">
      <c r="S46" s="10"/>
      <c r="T46" s="10"/>
      <c r="U46" s="17" t="s">
        <v>25</v>
      </c>
      <c r="V46" s="23"/>
      <c r="W46" s="32">
        <f>W44*0.8</f>
        <v>4540800</v>
      </c>
      <c r="X46" s="32"/>
    </row>
    <row r="47" spans="5:25" ht="15.75" x14ac:dyDescent="0.25">
      <c r="O47" s="10"/>
      <c r="P47" s="10"/>
      <c r="Q47" s="10"/>
      <c r="R47" s="10"/>
      <c r="S47" s="10"/>
      <c r="T47" s="10"/>
      <c r="U47" s="17"/>
      <c r="V47" s="23"/>
      <c r="W47" s="34"/>
      <c r="X47" s="24"/>
    </row>
    <row r="48" spans="5:25" ht="15.75" x14ac:dyDescent="0.25">
      <c r="U48" s="35" t="s">
        <v>26</v>
      </c>
      <c r="V48" s="36"/>
      <c r="W48" s="37">
        <f>W29*W43</f>
        <v>1612500</v>
      </c>
      <c r="X48" s="37"/>
    </row>
    <row r="49" spans="21:24" ht="15.75" x14ac:dyDescent="0.25">
      <c r="U49" s="17" t="s">
        <v>27</v>
      </c>
      <c r="V49" s="23"/>
      <c r="W49" s="34"/>
      <c r="X49" s="34"/>
    </row>
    <row r="50" spans="21:24" ht="15.75" x14ac:dyDescent="0.25">
      <c r="U50" s="38" t="s">
        <v>28</v>
      </c>
      <c r="V50" s="34"/>
      <c r="W50" s="32">
        <f>W44*0.025/12</f>
        <v>11825</v>
      </c>
      <c r="X50" s="32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K37" sqref="K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2024-02-12T06:57:59Z</dcterms:modified>
</cp:coreProperties>
</file>