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HANS RAJ MEENA - SBI\"/>
    </mc:Choice>
  </mc:AlternateContent>
  <xr:revisionPtr revIDLastSave="0" documentId="13_ncr:1_{E18AEFB1-7BBA-4867-8BA4-A1FB7592F2B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52" i="4" l="1"/>
  <c r="J39" i="4"/>
  <c r="J38" i="4"/>
  <c r="J37" i="4" l="1"/>
  <c r="G54" i="4"/>
  <c r="G48" i="4"/>
  <c r="F54" i="4"/>
  <c r="F52" i="4"/>
  <c r="F53" i="4"/>
  <c r="F51" i="4"/>
  <c r="F48" i="4"/>
  <c r="G46" i="4"/>
  <c r="F46" i="4"/>
  <c r="F39" i="4"/>
  <c r="F40" i="4"/>
  <c r="F41" i="4"/>
  <c r="F42" i="4"/>
  <c r="F43" i="4"/>
  <c r="F44" i="4"/>
  <c r="F45" i="4"/>
  <c r="F38" i="4"/>
  <c r="O34" i="4" l="1"/>
  <c r="T35" i="18"/>
  <c r="L38" i="17"/>
  <c r="R38" i="16"/>
  <c r="S35" i="15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H7" i="4" s="1"/>
  <c r="A7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F7" i="4" l="1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H4" i="4"/>
  <c r="F6" i="4"/>
  <c r="H3" i="4"/>
  <c r="D6" i="4"/>
  <c r="H6" i="4" s="1"/>
  <c r="G6" i="4"/>
  <c r="F3" i="4"/>
  <c r="F4" i="4"/>
  <c r="F5" i="4"/>
  <c r="G3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20" i="4"/>
  <c r="B20" i="4" s="1"/>
  <c r="C20" i="4" s="1"/>
  <c r="D20" i="4" s="1"/>
  <c r="J20" i="4"/>
  <c r="I20" i="4"/>
  <c r="E20" i="4"/>
  <c r="A20" i="4"/>
  <c r="Q19" i="4"/>
  <c r="B19" i="4" s="1"/>
  <c r="C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F9" i="4" l="1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F11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0" i="4"/>
  <c r="W39" i="4" s="1"/>
  <c r="S38" i="4" l="1"/>
  <c r="S39" i="4" s="1"/>
  <c r="S41" i="4" s="1"/>
  <c r="W33" i="4"/>
  <c r="W37" i="4"/>
  <c r="W38" i="4" s="1"/>
  <c r="W41" i="4" l="1"/>
  <c r="S40" i="4"/>
  <c r="W44" i="4" l="1"/>
  <c r="W45" i="4" s="1"/>
  <c r="W46" i="4" l="1"/>
  <c r="W50" i="4"/>
</calcChain>
</file>

<file path=xl/sharedStrings.xml><?xml version="1.0" encoding="utf-8"?>
<sst xmlns="http://schemas.openxmlformats.org/spreadsheetml/2006/main" count="76" uniqueCount="59">
  <si>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</si>
  <si>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</si>
  <si>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</si>
  <si>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</si>
  <si>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</si>
  <si>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</si>
  <si>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</si>
  <si>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</si>
  <si>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</si>
  <si>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</si>
  <si>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</si>
  <si>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</si>
  <si>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</si>
  <si>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</si>
  <si>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</si>
  <si>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</si>
  <si>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</si>
  <si>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</si>
  <si>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</si>
  <si>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</si>
  <si>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</si>
  <si>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</si>
  <si>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</si>
  <si>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</si>
  <si>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</si>
  <si>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</si>
  <si>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</si>
  <si>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</si>
  <si>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</si>
  <si>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</si>
  <si>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</si>
  <si>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</si>
  <si>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</si>
  <si>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</si>
  <si>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</si>
  <si>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</si>
  <si>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</si>
  <si>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</si>
  <si>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</si>
  <si>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Same Bldg</t>
  </si>
  <si>
    <t>5th Floor</t>
  </si>
  <si>
    <t>4th Floor</t>
  </si>
  <si>
    <t>Balcony</t>
  </si>
  <si>
    <t>Chajja</t>
  </si>
  <si>
    <t>Approved plan area</t>
  </si>
  <si>
    <t>Living</t>
  </si>
  <si>
    <t>Kit</t>
  </si>
  <si>
    <t>Toi</t>
  </si>
  <si>
    <t>Pass</t>
  </si>
  <si>
    <t>M. Bed</t>
  </si>
  <si>
    <t>Bed</t>
  </si>
  <si>
    <t>Bal</t>
  </si>
  <si>
    <t>APF Details</t>
  </si>
  <si>
    <t>Agree CA</t>
  </si>
  <si>
    <t>State Bank Of India ( RASMECCC Panvel ) - HANS RAJ MEENA</t>
  </si>
  <si>
    <t>FMV / RV</t>
  </si>
  <si>
    <t xml:space="preserve">Area As per Approved plan </t>
  </si>
  <si>
    <t>Va</t>
  </si>
  <si>
    <t>Approved plan area considered for this valuation - Value discuss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</si>
</sst>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4" fillId="3" borderId="0" xfId="0" applyFont="1" applyFill="1"/>
    <xf numFmtId="0" fontId="13" fillId="0" borderId="0" xfId="0" applyFont="1" applyFill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526330</xdr:colOff>
      <xdr:row>49</xdr:row>
      <xdr:rowOff>1239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2E032-4702-4E94-8A66-54E9887B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95130" cy="8878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</xdr:row>
      <xdr:rowOff>28575</xdr:rowOff>
    </xdr:from>
    <xdr:to>
      <xdr:col>30</xdr:col>
      <xdr:colOff>154929</xdr:colOff>
      <xdr:row>47</xdr:row>
      <xdr:rowOff>153640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B715D-56DD-4AEA-A7A3-ACFFC78E6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19075"/>
          <a:ext cx="18119079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574047</xdr:colOff>
      <xdr:row>39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4B162-E0BD-42A2-B9BD-202A252E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52447" cy="6373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399197</xdr:colOff>
      <xdr:row>3</xdr:row>
      <xdr:rowOff>161925</xdr:rowOff>
    </xdr:from>
    <xdr:to>
      <xdr:col>28</xdr:col>
      <xdr:colOff>345448</xdr:colOff>
      <xdr:row>31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5541F-274C-4177-8998-D2CE67EA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397" y="733425"/>
          <a:ext cx="15795851" cy="5191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2</xdr:row>
      <xdr:rowOff>123825</xdr:rowOff>
    </xdr:from>
    <xdr:to>
      <xdr:col>29</xdr:col>
      <xdr:colOff>183512</xdr:colOff>
      <xdr:row>33</xdr:row>
      <xdr:rowOff>129455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6A949-07EF-4300-8333-1DEEE435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504825"/>
          <a:ext cx="16680812" cy="55777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526160</xdr:colOff>
      <xdr:row>35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8D6A1-1C21-4020-9467-DCFFD3E7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375760" cy="5344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469258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CBF4AE-B90E-4D31-BB05-E2299CDD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47658" cy="59253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583574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EDFA8-823E-4958-ADC3-34677AAF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61974" cy="7497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307310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DE871-696B-4D7C-B7D5-65039FB17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85710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03553-63CA-4844-B11A-C0F13DB8B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4"/>
  <sheetViews>
    <sheetView tabSelected="1" topLeftCell="C27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6.28515625" customWidth="1"/>
    <col min="15" max="15" width="12.5703125" customWidth="1"/>
    <col min="16" max="16" width="8.28515625" customWidth="1"/>
    <col min="17" max="17" width="29.4257812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s="46" customFormat="1" x14ac:dyDescent="0.25">
      <c r="A3" s="44">
        <f t="shared" ref="A3:A8" si="0">N3</f>
        <v>0</v>
      </c>
      <c r="B3" s="44">
        <f t="shared" ref="B3:B8" si="1">Q3</f>
        <v>598</v>
      </c>
      <c r="C3" s="44">
        <f t="shared" ref="C3:C8" si="2">B3*1.2</f>
        <v>717.6</v>
      </c>
      <c r="D3" s="44">
        <f t="shared" ref="D3:D8" si="3">C3*1.2</f>
        <v>861.12</v>
      </c>
      <c r="E3" s="45">
        <f t="shared" ref="E3:E8" si="4">R3</f>
        <v>5500000</v>
      </c>
      <c r="F3" s="44">
        <f t="shared" ref="F3:F8" si="5">ROUND((E3/B3),0)</f>
        <v>9197</v>
      </c>
      <c r="G3" s="44">
        <f t="shared" ref="G3:G8" si="6">ROUND((E3/C3),0)</f>
        <v>7664</v>
      </c>
      <c r="H3" s="44">
        <f t="shared" ref="H3:H8" si="7">ROUND((E3/D3),0)</f>
        <v>6387</v>
      </c>
      <c r="I3" s="44" t="e">
        <f>#REF!</f>
        <v>#REF!</v>
      </c>
      <c r="J3" s="44" t="str">
        <f t="shared" ref="J3:J8" si="8">S3</f>
        <v>Same Bldg</v>
      </c>
      <c r="O3" s="46">
        <v>0</v>
      </c>
      <c r="P3" s="46">
        <f t="shared" ref="P3:P8" si="9">O3/1.2</f>
        <v>0</v>
      </c>
      <c r="Q3" s="46">
        <v>598</v>
      </c>
      <c r="R3" s="47">
        <v>5500000</v>
      </c>
      <c r="S3" s="46" t="s">
        <v>39</v>
      </c>
      <c r="T3" s="46">
        <v>2024</v>
      </c>
      <c r="U3" s="46" t="s">
        <v>40</v>
      </c>
    </row>
    <row r="4" spans="1:21" s="46" customFormat="1" x14ac:dyDescent="0.25">
      <c r="A4" s="44">
        <f t="shared" si="0"/>
        <v>0</v>
      </c>
      <c r="B4" s="44">
        <f t="shared" si="1"/>
        <v>598</v>
      </c>
      <c r="C4" s="44">
        <f t="shared" si="2"/>
        <v>717.6</v>
      </c>
      <c r="D4" s="44">
        <f t="shared" si="3"/>
        <v>861.12</v>
      </c>
      <c r="E4" s="45">
        <f t="shared" si="4"/>
        <v>7100000</v>
      </c>
      <c r="F4" s="44">
        <f t="shared" si="5"/>
        <v>11873</v>
      </c>
      <c r="G4" s="44">
        <f t="shared" si="6"/>
        <v>9894</v>
      </c>
      <c r="H4" s="44">
        <f t="shared" si="7"/>
        <v>8245</v>
      </c>
      <c r="I4" s="44" t="e">
        <f>#REF!</f>
        <v>#REF!</v>
      </c>
      <c r="J4" s="44" t="str">
        <f t="shared" si="8"/>
        <v>Same Bldg</v>
      </c>
      <c r="O4" s="46">
        <v>0</v>
      </c>
      <c r="P4" s="46">
        <f t="shared" si="9"/>
        <v>0</v>
      </c>
      <c r="Q4" s="46">
        <v>598</v>
      </c>
      <c r="R4" s="47">
        <v>7100000</v>
      </c>
      <c r="S4" s="46" t="s">
        <v>39</v>
      </c>
      <c r="T4" s="46">
        <v>2024</v>
      </c>
      <c r="U4" s="46" t="s">
        <v>41</v>
      </c>
    </row>
    <row r="5" spans="1:21" x14ac:dyDescent="0.25">
      <c r="A5" s="4">
        <f t="shared" si="0"/>
        <v>0</v>
      </c>
      <c r="B5" s="4">
        <f t="shared" si="1"/>
        <v>581</v>
      </c>
      <c r="C5" s="4">
        <f t="shared" si="2"/>
        <v>697.19999999999993</v>
      </c>
      <c r="D5" s="4">
        <f t="shared" si="3"/>
        <v>836.63999999999987</v>
      </c>
      <c r="E5" s="5">
        <f t="shared" si="4"/>
        <v>4400000</v>
      </c>
      <c r="F5" s="9">
        <f t="shared" si="5"/>
        <v>7573</v>
      </c>
      <c r="G5" s="9">
        <f t="shared" si="6"/>
        <v>6311</v>
      </c>
      <c r="H5" s="9">
        <f t="shared" si="7"/>
        <v>5259</v>
      </c>
      <c r="I5" s="4" t="e">
        <f>#REF!</f>
        <v>#REF!</v>
      </c>
      <c r="J5" s="4" t="str">
        <f t="shared" si="8"/>
        <v>Same Bldg</v>
      </c>
      <c r="O5">
        <v>0</v>
      </c>
      <c r="P5">
        <f t="shared" si="9"/>
        <v>0</v>
      </c>
      <c r="Q5">
        <v>581</v>
      </c>
      <c r="R5" s="2">
        <v>4400000</v>
      </c>
      <c r="S5" t="s">
        <v>39</v>
      </c>
      <c r="T5">
        <v>2024</v>
      </c>
      <c r="U5" t="s">
        <v>40</v>
      </c>
    </row>
    <row r="6" spans="1:21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9" t="e">
        <f t="shared" si="5"/>
        <v>#DIV/0!</v>
      </c>
      <c r="G6" s="9" t="e">
        <f t="shared" si="6"/>
        <v>#DIV/0!</v>
      </c>
      <c r="H6" s="9" t="e">
        <f t="shared" si="7"/>
        <v>#DIV/0!</v>
      </c>
      <c r="I6" s="4" t="e">
        <f>#REF!</f>
        <v>#REF!</v>
      </c>
      <c r="J6" s="4">
        <f t="shared" si="8"/>
        <v>0</v>
      </c>
      <c r="O6">
        <v>0</v>
      </c>
      <c r="P6">
        <f t="shared" si="9"/>
        <v>0</v>
      </c>
      <c r="Q6">
        <f t="shared" ref="Q6:Q8" si="10">P6/1.2</f>
        <v>0</v>
      </c>
      <c r="R6" s="2">
        <v>0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9" t="e">
        <f t="shared" si="5"/>
        <v>#DIV/0!</v>
      </c>
      <c r="G7" s="9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9" t="e">
        <f t="shared" si="5"/>
        <v>#DIV/0!</v>
      </c>
      <c r="G8" s="4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</row>
    <row r="9" spans="1:21" x14ac:dyDescent="0.25">
      <c r="A9" s="4">
        <f t="shared" ref="A9:A13" si="11">N9</f>
        <v>0</v>
      </c>
      <c r="B9" s="4">
        <f t="shared" ref="B9:B13" si="12">Q9</f>
        <v>0</v>
      </c>
      <c r="C9" s="4">
        <f t="shared" ref="C9:C13" si="13">B9*1.2</f>
        <v>0</v>
      </c>
      <c r="D9" s="4">
        <f t="shared" ref="D9:D13" si="14">C9*1.2</f>
        <v>0</v>
      </c>
      <c r="E9" s="5">
        <f t="shared" ref="E9:E13" si="15">R9</f>
        <v>0</v>
      </c>
      <c r="F9" s="9" t="e">
        <f t="shared" ref="F9:F13" si="16">ROUND((E9/B9),0)</f>
        <v>#DIV/0!</v>
      </c>
      <c r="G9" s="9" t="e">
        <f t="shared" ref="G9:G13" si="17">ROUND((E9/C9),0)</f>
        <v>#DIV/0!</v>
      </c>
      <c r="H9" s="9" t="e">
        <f t="shared" ref="H9:H13" si="18">ROUND((E9/D9),0)</f>
        <v>#DIV/0!</v>
      </c>
      <c r="I9" s="4" t="e">
        <f>#REF!</f>
        <v>#REF!</v>
      </c>
      <c r="J9" s="4">
        <f t="shared" ref="J9:J13" si="19">S9</f>
        <v>0</v>
      </c>
      <c r="O9">
        <v>0</v>
      </c>
      <c r="P9">
        <f t="shared" ref="P9:Q13" si="20">O9/1.2</f>
        <v>0</v>
      </c>
      <c r="Q9">
        <f t="shared" si="20"/>
        <v>0</v>
      </c>
      <c r="R9" s="2">
        <v>0</v>
      </c>
    </row>
    <row r="10" spans="1:21" x14ac:dyDescent="0.2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9" t="e">
        <f t="shared" si="16"/>
        <v>#DIV/0!</v>
      </c>
      <c r="G10" s="9" t="e">
        <f t="shared" si="17"/>
        <v>#DIV/0!</v>
      </c>
      <c r="H10" s="9" t="e">
        <f t="shared" si="18"/>
        <v>#DIV/0!</v>
      </c>
      <c r="I10" s="4" t="e">
        <f>#REF!</f>
        <v>#REF!</v>
      </c>
      <c r="J10" s="4">
        <f t="shared" si="19"/>
        <v>0</v>
      </c>
      <c r="O10">
        <v>0</v>
      </c>
      <c r="P10">
        <f t="shared" si="20"/>
        <v>0</v>
      </c>
      <c r="Q10">
        <f t="shared" si="20"/>
        <v>0</v>
      </c>
      <c r="R10" s="2">
        <v>0</v>
      </c>
    </row>
    <row r="11" spans="1:21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1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1" x14ac:dyDescent="0.2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9" t="e">
        <f t="shared" si="16"/>
        <v>#DIV/0!</v>
      </c>
      <c r="G13" s="9" t="e">
        <f t="shared" si="17"/>
        <v>#DIV/0!</v>
      </c>
      <c r="H13" s="9" t="e">
        <f t="shared" si="18"/>
        <v>#DIV/0!</v>
      </c>
      <c r="I13" s="4" t="e">
        <f>#REF!</f>
        <v>#REF!</v>
      </c>
      <c r="J13" s="4">
        <f t="shared" si="19"/>
        <v>0</v>
      </c>
      <c r="O13">
        <v>0</v>
      </c>
      <c r="P13">
        <f t="shared" si="20"/>
        <v>0</v>
      </c>
      <c r="Q13">
        <f t="shared" si="20"/>
        <v>0</v>
      </c>
      <c r="R13" s="2">
        <v>0</v>
      </c>
    </row>
    <row r="14" spans="1:21" ht="36.75" customHeight="1" x14ac:dyDescent="0.25">
      <c r="A14" s="41" t="s">
        <v>36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1" x14ac:dyDescent="0.25">
      <c r="A15" s="4">
        <f t="shared" ref="A15:A27" si="32">N15</f>
        <v>0</v>
      </c>
      <c r="B15" s="4">
        <f t="shared" ref="B15:B27" si="33">Q15</f>
        <v>895.83333333333337</v>
      </c>
      <c r="C15" s="4">
        <f>B15*1.2</f>
        <v>1075</v>
      </c>
      <c r="D15" s="4">
        <f t="shared" ref="D15:D27" si="34">C15*1.2</f>
        <v>1290</v>
      </c>
      <c r="E15" s="5">
        <f t="shared" ref="E15:E27" si="35">R15</f>
        <v>7200000</v>
      </c>
      <c r="F15" s="9">
        <f t="shared" ref="F15:F27" si="36">ROUND((E15/B15),0)</f>
        <v>8037</v>
      </c>
      <c r="G15" s="9">
        <f t="shared" ref="G15:G27" si="37">ROUND((E15/C15),0)</f>
        <v>6698</v>
      </c>
      <c r="H15" s="9">
        <f t="shared" ref="H15:H27" si="38">ROUND((E15/D15),0)</f>
        <v>5581</v>
      </c>
      <c r="I15" s="4" t="e">
        <f>#REF!</f>
        <v>#REF!</v>
      </c>
      <c r="J15" s="4">
        <f t="shared" ref="J15:J27" si="39">S15</f>
        <v>0</v>
      </c>
      <c r="O15">
        <v>0</v>
      </c>
      <c r="P15">
        <v>1075</v>
      </c>
      <c r="Q15">
        <f t="shared" ref="P15:Q27" si="40">P15/1.2</f>
        <v>895.83333333333337</v>
      </c>
      <c r="R15" s="2">
        <v>7200000</v>
      </c>
    </row>
    <row r="16" spans="1:21" s="46" customFormat="1" x14ac:dyDescent="0.25">
      <c r="A16" s="44">
        <f t="shared" si="32"/>
        <v>0</v>
      </c>
      <c r="B16" s="44">
        <f t="shared" si="33"/>
        <v>500</v>
      </c>
      <c r="C16" s="44">
        <f t="shared" ref="C16:C27" si="41">B16*1.2</f>
        <v>600</v>
      </c>
      <c r="D16" s="44">
        <f t="shared" si="34"/>
        <v>720</v>
      </c>
      <c r="E16" s="45">
        <f t="shared" si="35"/>
        <v>6300000</v>
      </c>
      <c r="F16" s="44">
        <f t="shared" si="36"/>
        <v>12600</v>
      </c>
      <c r="G16" s="44">
        <f t="shared" si="37"/>
        <v>10500</v>
      </c>
      <c r="H16" s="44">
        <f t="shared" si="38"/>
        <v>8750</v>
      </c>
      <c r="I16" s="44" t="e">
        <f>#REF!</f>
        <v>#REF!</v>
      </c>
      <c r="J16" s="44">
        <f t="shared" si="39"/>
        <v>0</v>
      </c>
      <c r="O16" s="46">
        <v>0</v>
      </c>
      <c r="P16" s="46">
        <v>600</v>
      </c>
      <c r="Q16" s="46">
        <f t="shared" si="40"/>
        <v>500</v>
      </c>
      <c r="R16" s="47">
        <v>6300000</v>
      </c>
    </row>
    <row r="17" spans="1:24" x14ac:dyDescent="0.25">
      <c r="A17" s="4">
        <f t="shared" si="32"/>
        <v>0</v>
      </c>
      <c r="B17" s="4">
        <f t="shared" si="33"/>
        <v>941.66666666666674</v>
      </c>
      <c r="C17" s="4">
        <f t="shared" si="41"/>
        <v>1130</v>
      </c>
      <c r="D17" s="4">
        <f t="shared" si="34"/>
        <v>1356</v>
      </c>
      <c r="E17" s="5">
        <f t="shared" si="35"/>
        <v>6900000</v>
      </c>
      <c r="F17" s="9">
        <f t="shared" si="36"/>
        <v>7327</v>
      </c>
      <c r="G17" s="9">
        <f t="shared" si="37"/>
        <v>6106</v>
      </c>
      <c r="H17" s="9">
        <f t="shared" si="38"/>
        <v>5088</v>
      </c>
      <c r="I17" s="4" t="e">
        <f>#REF!</f>
        <v>#REF!</v>
      </c>
      <c r="J17" s="4">
        <f t="shared" si="39"/>
        <v>0</v>
      </c>
      <c r="O17">
        <v>0</v>
      </c>
      <c r="P17">
        <v>1130</v>
      </c>
      <c r="Q17">
        <f t="shared" si="40"/>
        <v>941.66666666666674</v>
      </c>
      <c r="R17" s="2">
        <v>6900000</v>
      </c>
    </row>
    <row r="18" spans="1:24" s="46" customFormat="1" x14ac:dyDescent="0.25">
      <c r="A18" s="44">
        <f t="shared" si="32"/>
        <v>0</v>
      </c>
      <c r="B18" s="44">
        <f t="shared" si="33"/>
        <v>312.5</v>
      </c>
      <c r="C18" s="44">
        <f t="shared" si="41"/>
        <v>375</v>
      </c>
      <c r="D18" s="44">
        <f t="shared" si="34"/>
        <v>450</v>
      </c>
      <c r="E18" s="45">
        <f t="shared" si="35"/>
        <v>4200000</v>
      </c>
      <c r="F18" s="44">
        <f t="shared" si="36"/>
        <v>13440</v>
      </c>
      <c r="G18" s="44">
        <f t="shared" si="37"/>
        <v>11200</v>
      </c>
      <c r="H18" s="44">
        <f t="shared" si="38"/>
        <v>9333</v>
      </c>
      <c r="I18" s="44" t="e">
        <f>#REF!</f>
        <v>#REF!</v>
      </c>
      <c r="J18" s="44">
        <f t="shared" si="39"/>
        <v>0</v>
      </c>
      <c r="O18" s="46">
        <v>0</v>
      </c>
      <c r="P18" s="46">
        <v>375</v>
      </c>
      <c r="Q18" s="46">
        <f t="shared" si="40"/>
        <v>312.5</v>
      </c>
      <c r="R18" s="47">
        <v>4200000</v>
      </c>
    </row>
    <row r="19" spans="1:24" x14ac:dyDescent="0.25">
      <c r="A19" s="4">
        <f t="shared" si="32"/>
        <v>0</v>
      </c>
      <c r="B19" s="4">
        <f t="shared" si="33"/>
        <v>495.83333333333337</v>
      </c>
      <c r="C19" s="4">
        <f t="shared" si="41"/>
        <v>595</v>
      </c>
      <c r="D19" s="4">
        <f t="shared" si="34"/>
        <v>714</v>
      </c>
      <c r="E19" s="5">
        <f t="shared" si="35"/>
        <v>6000000</v>
      </c>
      <c r="F19" s="9">
        <f t="shared" si="36"/>
        <v>12101</v>
      </c>
      <c r="G19" s="9">
        <f t="shared" si="37"/>
        <v>10084</v>
      </c>
      <c r="H19" s="9">
        <f t="shared" si="38"/>
        <v>8403</v>
      </c>
      <c r="I19" s="4" t="e">
        <f>#REF!</f>
        <v>#REF!</v>
      </c>
      <c r="J19" s="4">
        <f t="shared" si="39"/>
        <v>0</v>
      </c>
      <c r="O19">
        <v>0</v>
      </c>
      <c r="P19">
        <v>595</v>
      </c>
      <c r="Q19">
        <f t="shared" si="40"/>
        <v>495.83333333333337</v>
      </c>
      <c r="R19" s="2">
        <v>6000000</v>
      </c>
    </row>
    <row r="20" spans="1:24" x14ac:dyDescent="0.25">
      <c r="A20" s="4">
        <f t="shared" si="32"/>
        <v>0</v>
      </c>
      <c r="B20" s="4">
        <f t="shared" si="33"/>
        <v>750</v>
      </c>
      <c r="C20" s="4">
        <f t="shared" si="41"/>
        <v>900</v>
      </c>
      <c r="D20" s="4">
        <f t="shared" si="34"/>
        <v>1080</v>
      </c>
      <c r="E20" s="5">
        <f t="shared" si="35"/>
        <v>9000000</v>
      </c>
      <c r="F20" s="9">
        <f t="shared" si="36"/>
        <v>12000</v>
      </c>
      <c r="G20" s="9">
        <f t="shared" si="37"/>
        <v>10000</v>
      </c>
      <c r="H20" s="9">
        <f t="shared" si="38"/>
        <v>8333</v>
      </c>
      <c r="I20" s="4" t="e">
        <f>#REF!</f>
        <v>#REF!</v>
      </c>
      <c r="J20" s="4">
        <f t="shared" si="39"/>
        <v>0</v>
      </c>
      <c r="O20">
        <v>0</v>
      </c>
      <c r="P20">
        <v>900</v>
      </c>
      <c r="Q20">
        <f t="shared" si="40"/>
        <v>750</v>
      </c>
      <c r="R20" s="2">
        <v>9000000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44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  <c r="U23" t="s">
        <v>58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11100</v>
      </c>
      <c r="X28" s="20" t="s">
        <v>38</v>
      </c>
    </row>
    <row r="29" spans="1:24" ht="38.25" customHeight="1" x14ac:dyDescent="0.25">
      <c r="S29" s="10"/>
      <c r="T29" s="48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8600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S32" s="10"/>
      <c r="T32" s="10"/>
      <c r="U32" s="17" t="s">
        <v>17</v>
      </c>
      <c r="V32" s="23"/>
      <c r="W32" s="24">
        <f>X32-X33</f>
        <v>-2</v>
      </c>
      <c r="X32" s="25">
        <v>2024</v>
      </c>
    </row>
    <row r="33" spans="3:24" ht="15.75" x14ac:dyDescent="0.25">
      <c r="H33" t="s">
        <v>42</v>
      </c>
      <c r="I33" t="s">
        <v>43</v>
      </c>
      <c r="S33" s="10"/>
      <c r="T33" s="10"/>
      <c r="U33" s="17" t="s">
        <v>18</v>
      </c>
      <c r="V33" s="23"/>
      <c r="W33" s="24">
        <f>W34-W32</f>
        <v>62</v>
      </c>
      <c r="X33" s="24">
        <v>2026</v>
      </c>
    </row>
    <row r="34" spans="3:24" ht="15.75" x14ac:dyDescent="0.25">
      <c r="E34" t="s">
        <v>52</v>
      </c>
      <c r="F34" s="7" t="s">
        <v>37</v>
      </c>
      <c r="G34">
        <v>597</v>
      </c>
      <c r="H34">
        <v>50</v>
      </c>
      <c r="I34">
        <v>65</v>
      </c>
      <c r="J34">
        <v>712</v>
      </c>
      <c r="N34">
        <v>10060</v>
      </c>
      <c r="O34">
        <f>J34*N34</f>
        <v>7162720</v>
      </c>
      <c r="S34" s="10"/>
      <c r="T34" s="10"/>
      <c r="U34" s="17" t="s">
        <v>19</v>
      </c>
      <c r="V34" s="23"/>
      <c r="W34" s="24">
        <v>60</v>
      </c>
      <c r="X34" s="24"/>
    </row>
    <row r="35" spans="3:24" ht="39" customHeight="1" x14ac:dyDescent="0.25">
      <c r="P35" s="42" t="s">
        <v>54</v>
      </c>
      <c r="Q35" s="42"/>
      <c r="R35" s="42"/>
      <c r="S35" s="42"/>
      <c r="T35" s="43"/>
      <c r="U35" s="21" t="s">
        <v>20</v>
      </c>
      <c r="V35" s="23"/>
      <c r="W35" s="24">
        <f>90*W32/W34</f>
        <v>-3</v>
      </c>
      <c r="X35" s="24"/>
    </row>
    <row r="36" spans="3:24" ht="15.75" x14ac:dyDescent="0.25">
      <c r="U36" s="17"/>
      <c r="V36" s="26"/>
      <c r="W36" s="27">
        <v>0</v>
      </c>
      <c r="X36" s="27"/>
    </row>
    <row r="37" spans="3:24" ht="15.75" x14ac:dyDescent="0.25">
      <c r="E37" t="s">
        <v>44</v>
      </c>
      <c r="H37" t="s">
        <v>53</v>
      </c>
      <c r="I37">
        <v>55.554000000000002</v>
      </c>
      <c r="J37">
        <f>I37*10.764</f>
        <v>597.98325599999998</v>
      </c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3:24" ht="15.75" x14ac:dyDescent="0.25">
      <c r="C38" t="s">
        <v>45</v>
      </c>
      <c r="D38">
        <v>4.57</v>
      </c>
      <c r="E38">
        <v>3.05</v>
      </c>
      <c r="F38" s="7">
        <f>D38*E38</f>
        <v>13.938499999999999</v>
      </c>
      <c r="H38" t="s">
        <v>42</v>
      </c>
      <c r="I38">
        <v>4.5229999999999997</v>
      </c>
      <c r="J38">
        <f>I38*10.764</f>
        <v>48.685571999999993</v>
      </c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3:24" ht="15.75" x14ac:dyDescent="0.25">
      <c r="D39">
        <v>3.2</v>
      </c>
      <c r="E39">
        <v>0.94</v>
      </c>
      <c r="F39" s="7">
        <f t="shared" ref="F39:F45" si="53">D39*E39</f>
        <v>3.008</v>
      </c>
      <c r="J39">
        <f>SUM(J37:J38)</f>
        <v>646.66882799999996</v>
      </c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8600</v>
      </c>
      <c r="X39" s="22"/>
    </row>
    <row r="40" spans="3:24" ht="15.75" x14ac:dyDescent="0.25">
      <c r="C40" t="s">
        <v>46</v>
      </c>
      <c r="D40">
        <v>2.4500000000000002</v>
      </c>
      <c r="E40">
        <v>2.14</v>
      </c>
      <c r="F40" s="7">
        <f t="shared" si="53"/>
        <v>5.2430000000000003</v>
      </c>
      <c r="R40" s="6" t="s">
        <v>24</v>
      </c>
      <c r="S40" s="16">
        <f>S39*90%</f>
        <v>0</v>
      </c>
      <c r="U40" s="23"/>
      <c r="V40" s="18"/>
      <c r="W40" s="19"/>
      <c r="X40" s="22"/>
    </row>
    <row r="41" spans="3:24" ht="15.75" x14ac:dyDescent="0.25">
      <c r="C41" t="s">
        <v>47</v>
      </c>
      <c r="D41">
        <v>1.8</v>
      </c>
      <c r="E41">
        <v>1.2</v>
      </c>
      <c r="F41" s="7">
        <f t="shared" si="53"/>
        <v>2.16</v>
      </c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11100</v>
      </c>
      <c r="X41" s="22"/>
    </row>
    <row r="42" spans="3:24" ht="15.75" x14ac:dyDescent="0.25">
      <c r="C42" t="s">
        <v>48</v>
      </c>
      <c r="D42">
        <v>4.4000000000000004</v>
      </c>
      <c r="E42">
        <v>1</v>
      </c>
      <c r="F42" s="7">
        <f t="shared" si="53"/>
        <v>4.4000000000000004</v>
      </c>
      <c r="Q42" s="11"/>
      <c r="R42" s="11"/>
      <c r="S42" s="11"/>
      <c r="T42" s="10"/>
      <c r="U42" s="23"/>
      <c r="V42" s="23"/>
      <c r="W42" s="24"/>
      <c r="X42" s="24"/>
    </row>
    <row r="43" spans="3:24" ht="15.75" x14ac:dyDescent="0.25">
      <c r="C43" t="s">
        <v>50</v>
      </c>
      <c r="D43">
        <v>3.2</v>
      </c>
      <c r="E43">
        <v>3.05</v>
      </c>
      <c r="F43" s="7">
        <f t="shared" si="53"/>
        <v>9.76</v>
      </c>
      <c r="Q43" s="11"/>
      <c r="R43" s="11"/>
      <c r="S43" s="11"/>
      <c r="T43" s="10"/>
      <c r="U43" s="28" t="s">
        <v>37</v>
      </c>
      <c r="V43" s="30"/>
      <c r="W43" s="25">
        <v>712</v>
      </c>
      <c r="X43" s="24"/>
    </row>
    <row r="44" spans="3:24" ht="70.5" customHeight="1" x14ac:dyDescent="0.25">
      <c r="C44" t="s">
        <v>49</v>
      </c>
      <c r="D44">
        <v>3.65</v>
      </c>
      <c r="E44">
        <v>3.05</v>
      </c>
      <c r="F44" s="7">
        <f t="shared" si="53"/>
        <v>11.132499999999999</v>
      </c>
      <c r="P44" s="13" t="s">
        <v>29</v>
      </c>
      <c r="Q44" s="49" t="s">
        <v>58</v>
      </c>
      <c r="R44" s="11"/>
      <c r="S44" s="11"/>
      <c r="T44" s="11"/>
      <c r="U44" s="17" t="s">
        <v>55</v>
      </c>
      <c r="V44" s="31"/>
      <c r="W44" s="32">
        <f>W41*W43+X45</f>
        <v>7903200</v>
      </c>
      <c r="X44" s="33"/>
    </row>
    <row r="45" spans="3:24" ht="15.75" x14ac:dyDescent="0.25">
      <c r="C45" t="s">
        <v>47</v>
      </c>
      <c r="D45">
        <v>2.085</v>
      </c>
      <c r="E45">
        <v>1.2</v>
      </c>
      <c r="F45" s="7">
        <f t="shared" si="53"/>
        <v>2.5019999999999998</v>
      </c>
      <c r="Q45" s="11"/>
      <c r="R45" s="11"/>
      <c r="S45" s="11"/>
      <c r="T45" s="10"/>
      <c r="U45" s="17" t="s">
        <v>24</v>
      </c>
      <c r="V45" s="23"/>
      <c r="W45" s="34">
        <f>W44*0.9</f>
        <v>7112880</v>
      </c>
      <c r="X45" s="35"/>
    </row>
    <row r="46" spans="3:24" ht="15.75" x14ac:dyDescent="0.25">
      <c r="F46" s="7">
        <f>SUM(F38:F45)</f>
        <v>52.144000000000005</v>
      </c>
      <c r="G46">
        <f>F46*10.764</f>
        <v>561.27801599999998</v>
      </c>
      <c r="S46" s="10"/>
      <c r="T46" s="10"/>
      <c r="U46" s="17" t="s">
        <v>25</v>
      </c>
      <c r="V46" s="23"/>
      <c r="W46" s="34">
        <f>W44*0.8</f>
        <v>6322560</v>
      </c>
      <c r="X46" s="34"/>
    </row>
    <row r="47" spans="3:24" ht="15.75" x14ac:dyDescent="0.25">
      <c r="O47" s="10"/>
      <c r="P47" s="10"/>
      <c r="Q47" s="10" t="s">
        <v>57</v>
      </c>
      <c r="R47" s="10"/>
      <c r="S47" s="10"/>
      <c r="T47" s="10"/>
      <c r="U47" s="17"/>
      <c r="V47" s="23"/>
      <c r="W47" s="36"/>
      <c r="X47" s="24"/>
    </row>
    <row r="48" spans="3:24" ht="15.75" x14ac:dyDescent="0.25">
      <c r="C48" t="s">
        <v>51</v>
      </c>
      <c r="D48">
        <v>3.05</v>
      </c>
      <c r="E48">
        <v>1.5</v>
      </c>
      <c r="F48" s="7">
        <f t="shared" ref="F48" si="54">D48*E48</f>
        <v>4.5749999999999993</v>
      </c>
      <c r="G48">
        <f>F48*10.764</f>
        <v>49.245299999999986</v>
      </c>
      <c r="I48" s="6" t="s">
        <v>56</v>
      </c>
      <c r="J48" s="6"/>
      <c r="K48" s="6"/>
      <c r="L48" s="6"/>
      <c r="M48" s="6"/>
      <c r="N48" s="6"/>
      <c r="U48" s="37" t="s">
        <v>26</v>
      </c>
      <c r="V48" s="38"/>
      <c r="W48" s="39">
        <f>W29*W43</f>
        <v>1780000</v>
      </c>
      <c r="X48" s="39"/>
    </row>
    <row r="49" spans="3:24" ht="15.75" x14ac:dyDescent="0.25">
      <c r="I49" s="6" t="s">
        <v>37</v>
      </c>
      <c r="J49" s="6">
        <v>597</v>
      </c>
      <c r="K49" s="6"/>
      <c r="L49" s="6"/>
      <c r="M49" s="6"/>
      <c r="N49" s="6"/>
      <c r="U49" s="17" t="s">
        <v>27</v>
      </c>
      <c r="V49" s="23"/>
      <c r="W49" s="36"/>
      <c r="X49" s="36"/>
    </row>
    <row r="50" spans="3:24" ht="15.75" x14ac:dyDescent="0.25">
      <c r="I50" s="6" t="s">
        <v>42</v>
      </c>
      <c r="J50" s="6">
        <v>50</v>
      </c>
      <c r="K50" s="6"/>
      <c r="L50" s="6"/>
      <c r="M50" s="6"/>
      <c r="N50" s="6"/>
      <c r="U50" s="40" t="s">
        <v>28</v>
      </c>
      <c r="V50" s="36"/>
      <c r="W50" s="34">
        <f>W44*0.025/12</f>
        <v>16465</v>
      </c>
      <c r="X50" s="34"/>
    </row>
    <row r="51" spans="3:24" x14ac:dyDescent="0.25">
      <c r="C51" t="s">
        <v>43</v>
      </c>
      <c r="D51">
        <v>3.05</v>
      </c>
      <c r="E51">
        <v>0.75</v>
      </c>
      <c r="F51" s="7">
        <f>D51*E51</f>
        <v>2.2874999999999996</v>
      </c>
      <c r="I51" s="6" t="s">
        <v>43</v>
      </c>
      <c r="J51" s="6">
        <v>65</v>
      </c>
      <c r="K51" s="6"/>
      <c r="L51" s="6"/>
      <c r="M51" s="6"/>
      <c r="N51" s="6"/>
    </row>
    <row r="52" spans="3:24" x14ac:dyDescent="0.25">
      <c r="D52">
        <v>2.14</v>
      </c>
      <c r="E52">
        <v>0.75</v>
      </c>
      <c r="F52" s="7">
        <f t="shared" ref="F52:F53" si="55">D52*E52</f>
        <v>1.605</v>
      </c>
      <c r="I52" s="6"/>
      <c r="J52" s="6">
        <f>SUM(J49:J51)</f>
        <v>712</v>
      </c>
      <c r="K52" s="6"/>
      <c r="L52" s="6"/>
      <c r="M52" s="6"/>
      <c r="N52" s="6"/>
    </row>
    <row r="53" spans="3:24" x14ac:dyDescent="0.25">
      <c r="D53">
        <v>3.05</v>
      </c>
      <c r="E53">
        <v>0.75</v>
      </c>
      <c r="F53" s="7">
        <f t="shared" si="55"/>
        <v>2.2874999999999996</v>
      </c>
      <c r="I53" s="6"/>
      <c r="J53" s="6"/>
      <c r="K53" s="6"/>
      <c r="L53" s="6"/>
      <c r="M53" s="6"/>
      <c r="N53" s="6"/>
    </row>
    <row r="54" spans="3:24" x14ac:dyDescent="0.25">
      <c r="F54" s="7">
        <f>SUM(F51:F53)</f>
        <v>6.18</v>
      </c>
      <c r="G54">
        <f>F54*10.764</f>
        <v>66.521519999999995</v>
      </c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35"/>
  <sheetViews>
    <sheetView topLeftCell="A4" zoomScaleNormal="100" workbookViewId="0">
      <selection activeCell="S38" sqref="S38"/>
    </sheetView>
  </sheetViews>
  <sheetFormatPr defaultRowHeight="15" x14ac:dyDescent="0.25"/>
  <sheetData>
    <row r="2" spans="1:1" x14ac:dyDescent="0.25">
      <c r="A2" s="6"/>
    </row>
    <row r="35" spans="18:19" x14ac:dyDescent="0.25">
      <c r="R35">
        <v>36.331000000000003</v>
      </c>
      <c r="S35">
        <f>R35*10.764</f>
        <v>391.06688400000002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Q18:R38"/>
  <sheetViews>
    <sheetView topLeftCell="A4" zoomScaleNormal="100" workbookViewId="0">
      <selection activeCell="S35" sqref="S35"/>
    </sheetView>
  </sheetViews>
  <sheetFormatPr defaultRowHeight="15" x14ac:dyDescent="0.25"/>
  <sheetData>
    <row r="18" ht="3.75" customHeight="1" x14ac:dyDescent="0.25"/>
    <row r="19" hidden="1" x14ac:dyDescent="0.25"/>
    <row r="38" spans="17:18" x14ac:dyDescent="0.25">
      <c r="Q38">
        <v>55.576999999999998</v>
      </c>
      <c r="R38">
        <f>Q38*10.764</f>
        <v>598.23082799999997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K38:L38"/>
  <sheetViews>
    <sheetView topLeftCell="A7" zoomScaleNormal="100" workbookViewId="0">
      <selection activeCell="M38" sqref="M38"/>
    </sheetView>
  </sheetViews>
  <sheetFormatPr defaultRowHeight="15" x14ac:dyDescent="0.25"/>
  <sheetData>
    <row r="38" spans="11:12" x14ac:dyDescent="0.25">
      <c r="K38">
        <v>55.554000000000002</v>
      </c>
      <c r="L38">
        <f>K38*10.764</f>
        <v>597.98325599999998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S35:T35"/>
  <sheetViews>
    <sheetView topLeftCell="F1" zoomScaleNormal="100" workbookViewId="0">
      <selection activeCell="X34" sqref="X34"/>
    </sheetView>
  </sheetViews>
  <sheetFormatPr defaultRowHeight="15" x14ac:dyDescent="0.25"/>
  <sheetData>
    <row r="35" spans="19:20" x14ac:dyDescent="0.25">
      <c r="S35">
        <v>53.978000000000002</v>
      </c>
      <c r="T35">
        <f>S35*10.764</f>
        <v>581.01919199999998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2024-02-13T11:57:56Z</dcterms:modified>
</cp:coreProperties>
</file>