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4FDE3A8-2C9E-4257-AD1F-85AAC56BE405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" i="1" l="1"/>
  <c r="D27" i="1"/>
  <c r="C26" i="1"/>
  <c r="G10" i="1"/>
  <c r="G7" i="1"/>
  <c r="C28" i="1"/>
  <c r="B36" i="1"/>
  <c r="B35" i="1"/>
  <c r="B34" i="1"/>
  <c r="I19" i="1"/>
  <c r="H6" i="1"/>
  <c r="B19" i="1"/>
  <c r="G6" i="1"/>
  <c r="I5" i="1"/>
  <c r="J27" i="1"/>
  <c r="D39" i="1" l="1"/>
  <c r="J26" i="1"/>
  <c r="J31" i="1" l="1"/>
  <c r="J30" i="1"/>
  <c r="J29" i="1" l="1"/>
  <c r="J28" i="1"/>
  <c r="G38" i="1"/>
  <c r="H38" i="1" s="1"/>
  <c r="G37" i="1"/>
  <c r="H37" i="1" s="1"/>
  <c r="D38" i="1"/>
  <c r="D37" i="1"/>
  <c r="G36" i="1"/>
  <c r="G35" i="1"/>
  <c r="G34" i="1"/>
  <c r="G26" i="1" l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H36" i="1"/>
  <c r="H35" i="1" l="1"/>
  <c r="H34" i="1"/>
  <c r="D35" i="1"/>
  <c r="I31" i="1" l="1"/>
  <c r="I30" i="1"/>
  <c r="I32" i="1"/>
  <c r="D36" i="1" l="1"/>
  <c r="I26" i="1"/>
  <c r="D34" i="1" l="1"/>
  <c r="I27" i="1"/>
  <c r="I28" i="1"/>
  <c r="I29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0" i="1" l="1"/>
  <c r="B18" i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<sst xmlns="http://schemas.openxmlformats.org/spreadsheetml/2006/main" count="30" uniqueCount="28">
  <si>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</si>
  <si>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</si>
  <si>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</si>
  <si>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</si>
  <si>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</si>
  <si>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</si>
  <si>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</si>
  <si>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</si>
  <si>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</si>
  <si>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</si>
  <si>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</si>
  <si>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</si>
  <si>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</si>
  <si>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</si>
  <si>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</si>
  <si>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</si>
  <si>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</si>
  <si>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</si>
  <si>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</si>
  <si>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</si>
  <si>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</si>
  <si>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</si>
  <si>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</si>
  <si>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</si>
  <si>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</si>
  <si>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</si>
  <si>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Measurement Carpet</t>
  </si>
  <si>
    <t>Agreement 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</si>
</sst>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b/>
      <sz val="11"/>
      <name val="Calibri"/>
      <family val="2"/>
      <scheme val="minor"/>
    </font>
    <font>
      <sz val="12"/>
      <name val="Arial Narrow"/>
      <family val="2"/>
    </font>
    <font>
      <b/>
      <sz val="16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4" fillId="0" borderId="0" xfId="0" applyFont="1"/>
    <xf numFmtId="43" fontId="10" fillId="0" borderId="8" xfId="0" applyNumberFormat="1" applyFont="1" applyBorder="1"/>
    <xf numFmtId="0" fontId="10" fillId="0" borderId="8" xfId="1" applyNumberFormat="1" applyFont="1" applyFill="1" applyBorder="1"/>
    <xf numFmtId="164" fontId="10" fillId="0" borderId="8" xfId="1" applyNumberFormat="1" applyFont="1" applyFill="1" applyBorder="1"/>
    <xf numFmtId="10" fontId="10" fillId="0" borderId="8" xfId="1" applyNumberFormat="1" applyFont="1" applyFill="1" applyBorder="1"/>
    <xf numFmtId="43" fontId="10" fillId="0" borderId="8" xfId="1" applyFont="1" applyFill="1" applyBorder="1"/>
    <xf numFmtId="0" fontId="9" fillId="0" borderId="8" xfId="0" applyFont="1" applyBorder="1"/>
    <xf numFmtId="43" fontId="5" fillId="0" borderId="0" xfId="0" applyNumberFormat="1" applyFont="1"/>
    <xf numFmtId="43" fontId="13" fillId="0" borderId="0" xfId="0" applyNumberFormat="1" applyFont="1"/>
    <xf numFmtId="43" fontId="11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43" fontId="12" fillId="0" borderId="0" xfId="1" applyFont="1" applyFill="1" applyBorder="1"/>
    <xf numFmtId="164" fontId="12" fillId="0" borderId="0" xfId="1" applyNumberFormat="1" applyFont="1" applyFill="1" applyBorder="1"/>
    <xf numFmtId="164" fontId="7" fillId="0" borderId="0" xfId="0" applyNumberFormat="1" applyFont="1"/>
    <xf numFmtId="2" fontId="12" fillId="0" borderId="0" xfId="1" applyNumberFormat="1" applyFont="1" applyFill="1" applyBorder="1"/>
    <xf numFmtId="166" fontId="12" fillId="0" borderId="0" xfId="0" applyNumberFormat="1" applyFont="1"/>
    <xf numFmtId="0" fontId="12" fillId="0" borderId="0" xfId="0" applyFont="1"/>
    <xf numFmtId="43" fontId="7" fillId="0" borderId="0" xfId="1" applyFont="1" applyFill="1" applyBorder="1"/>
    <xf numFmtId="43" fontId="4" fillId="0" borderId="0" xfId="0" applyNumberFormat="1" applyFont="1"/>
    <xf numFmtId="43" fontId="9" fillId="0" borderId="8" xfId="0" applyNumberFormat="1" applyFont="1" applyFill="1" applyBorder="1"/>
    <xf numFmtId="43" fontId="7" fillId="0" borderId="0" xfId="0" applyNumberFormat="1" applyFont="1" applyFill="1"/>
    <xf numFmtId="43" fontId="10" fillId="0" borderId="0" xfId="0" applyNumberFormat="1" applyFont="1" applyFill="1"/>
    <xf numFmtId="43" fontId="2" fillId="0" borderId="0" xfId="0" applyNumberFormat="1" applyFont="1" applyFill="1"/>
    <xf numFmtId="43" fontId="10" fillId="0" borderId="8" xfId="0" applyNumberFormat="1" applyFont="1" applyFill="1" applyBorder="1"/>
    <xf numFmtId="43" fontId="15" fillId="0" borderId="0" xfId="0" applyNumberFormat="1" applyFont="1" applyFill="1"/>
    <xf numFmtId="0" fontId="0" fillId="0" borderId="0" xfId="0" applyFill="1"/>
    <xf numFmtId="43" fontId="10" fillId="0" borderId="1" xfId="0" applyNumberFormat="1" applyFont="1" applyFill="1" applyBorder="1"/>
    <xf numFmtId="0" fontId="7" fillId="0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392281</xdr:colOff>
      <xdr:row>39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B15FD5-E264-4D23-93E6-1E6D660F3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84281" cy="75734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211791</xdr:colOff>
      <xdr:row>48</xdr:row>
      <xdr:rowOff>29855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170D50-E17D-4D05-B360-8F106C952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61391" cy="9173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478444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D9157F-A400-4FA1-97B2-29E05028E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18444" cy="8916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238839</xdr:colOff>
      <xdr:row>39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325DBE-DADA-4F04-A76F-C2F19A061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15639" cy="74686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42</xdr:row>
      <xdr:rowOff>0</xdr:rowOff>
    </xdr:from>
    <xdr:to>
      <xdr:col>10</xdr:col>
      <xdr:colOff>248365</xdr:colOff>
      <xdr:row>80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4A69BA-B420-404B-B10F-C7732DB8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8001000"/>
          <a:ext cx="5125165" cy="7373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429961</xdr:colOff>
      <xdr:row>46</xdr:row>
      <xdr:rowOff>29802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CCAE33C-30FF-4DE7-B49A-34ABCB2EB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9573961" cy="8792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zoomScaleNormal="100" workbookViewId="0">
      <selection activeCell="D16" sqref="D16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2" max="12" width="12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6"/>
      <c r="B1" s="24"/>
      <c r="C1" s="15"/>
      <c r="F1" s="36"/>
      <c r="G1" s="24"/>
      <c r="H1" s="2"/>
      <c r="I1" s="3"/>
      <c r="L1" s="1"/>
      <c r="M1" s="2"/>
      <c r="N1" s="2"/>
      <c r="O1" s="3"/>
    </row>
    <row r="2" spans="1:15" ht="16.5" x14ac:dyDescent="0.3">
      <c r="A2" s="20" t="s">
        <v>25</v>
      </c>
      <c r="B2" s="25"/>
      <c r="C2" s="25"/>
      <c r="D2" s="29"/>
      <c r="F2" s="11" t="s">
        <v>13</v>
      </c>
      <c r="I2" s="5"/>
      <c r="L2" s="4"/>
      <c r="O2" s="5"/>
    </row>
    <row r="3" spans="1:15" ht="16.5" x14ac:dyDescent="0.3">
      <c r="A3" s="20" t="s">
        <v>0</v>
      </c>
      <c r="B3" s="26">
        <v>23500</v>
      </c>
      <c r="C3" s="26"/>
      <c r="D3" s="23"/>
      <c r="E3" s="16"/>
      <c r="F3" s="51">
        <v>1999</v>
      </c>
      <c r="G3" s="38">
        <v>2024</v>
      </c>
      <c r="H3" s="52">
        <f>G3-F3</f>
        <v>25</v>
      </c>
      <c r="M3" s="6"/>
      <c r="N3" s="7"/>
      <c r="O3" s="5"/>
    </row>
    <row r="4" spans="1:15" ht="33" x14ac:dyDescent="0.3">
      <c r="A4" s="37" t="s">
        <v>1</v>
      </c>
      <c r="B4" s="26">
        <v>2800</v>
      </c>
      <c r="C4" s="26"/>
      <c r="D4" s="41"/>
      <c r="E4" s="53"/>
      <c r="F4" s="54"/>
      <c r="H4" s="52"/>
      <c r="L4" s="32"/>
      <c r="M4" s="6"/>
      <c r="N4" s="7"/>
      <c r="O4" s="5"/>
    </row>
    <row r="5" spans="1:15" ht="16.5" x14ac:dyDescent="0.3">
      <c r="A5" s="20" t="s">
        <v>2</v>
      </c>
      <c r="B5" s="26">
        <f>B3-B4</f>
        <v>20700</v>
      </c>
      <c r="C5" s="26"/>
      <c r="D5" s="41"/>
      <c r="E5" s="53"/>
      <c r="F5" s="53" t="s">
        <v>27</v>
      </c>
      <c r="G5" s="38"/>
      <c r="H5" s="18"/>
      <c r="I5" s="8">
        <f>H5*G5</f>
        <v>0</v>
      </c>
      <c r="M5" s="6"/>
      <c r="N5" s="7"/>
      <c r="O5" s="5"/>
    </row>
    <row r="6" spans="1:15" ht="16.5" x14ac:dyDescent="0.3">
      <c r="A6" s="20" t="s">
        <v>3</v>
      </c>
      <c r="B6" s="26">
        <f>B4</f>
        <v>2800</v>
      </c>
      <c r="C6" s="26"/>
      <c r="D6" s="41"/>
      <c r="E6" s="53"/>
      <c r="F6" s="53">
        <v>405</v>
      </c>
      <c r="G6" s="38">
        <f>F6*1.2</f>
        <v>486</v>
      </c>
      <c r="H6" s="18">
        <f>G6/10.764</f>
        <v>45.150501672240807</v>
      </c>
      <c r="I6" s="12"/>
      <c r="J6" s="12"/>
      <c r="M6" s="6"/>
      <c r="N6" s="7"/>
      <c r="O6" s="5"/>
    </row>
    <row r="7" spans="1:15" ht="16.5" x14ac:dyDescent="0.3">
      <c r="A7" s="20" t="s">
        <v>4</v>
      </c>
      <c r="B7" s="20">
        <v>25</v>
      </c>
      <c r="C7" s="20"/>
      <c r="D7" s="42"/>
      <c r="E7" s="55"/>
      <c r="F7" s="53"/>
      <c r="G7" s="38">
        <f>G6*1.3</f>
        <v>631.80000000000007</v>
      </c>
      <c r="H7" s="17"/>
      <c r="I7" s="12"/>
      <c r="J7" s="12"/>
      <c r="M7" s="33"/>
      <c r="N7" s="34"/>
      <c r="O7" s="5"/>
    </row>
    <row r="8" spans="1:15" ht="16.5" x14ac:dyDescent="0.3">
      <c r="A8" s="20" t="s">
        <v>5</v>
      </c>
      <c r="B8" s="20">
        <f>B9-B7</f>
        <v>35</v>
      </c>
      <c r="C8" s="20"/>
      <c r="D8" s="43"/>
      <c r="E8" s="56"/>
      <c r="F8" s="53">
        <f>G8/F6</f>
        <v>1.5580246913580247</v>
      </c>
      <c r="G8" s="11">
        <v>631</v>
      </c>
      <c r="H8" s="17"/>
      <c r="I8" s="12"/>
      <c r="J8" s="12"/>
      <c r="M8" s="33"/>
      <c r="N8" s="34"/>
      <c r="O8" s="5"/>
    </row>
    <row r="9" spans="1:15" ht="16.5" x14ac:dyDescent="0.3">
      <c r="A9" s="20" t="s">
        <v>6</v>
      </c>
      <c r="B9" s="20">
        <v>60</v>
      </c>
      <c r="C9" s="20"/>
      <c r="D9" s="42"/>
      <c r="E9" s="55"/>
      <c r="F9" s="53"/>
      <c r="G9" s="57">
        <v>15500</v>
      </c>
      <c r="H9" s="47"/>
      <c r="I9" s="12"/>
      <c r="J9" s="12"/>
      <c r="K9" s="10"/>
      <c r="L9" s="10"/>
      <c r="M9" s="9"/>
      <c r="N9" s="34"/>
      <c r="O9" s="5"/>
    </row>
    <row r="10" spans="1:15" ht="33" x14ac:dyDescent="0.3">
      <c r="A10" s="37" t="s">
        <v>7</v>
      </c>
      <c r="B10" s="20">
        <f>90*B7/B9</f>
        <v>37.5</v>
      </c>
      <c r="C10" s="20"/>
      <c r="D10" s="42"/>
      <c r="E10" s="55"/>
      <c r="F10" s="53"/>
      <c r="G10" s="38">
        <f>G9*G8</f>
        <v>9780500</v>
      </c>
      <c r="H10" s="47"/>
      <c r="I10" s="12"/>
      <c r="J10" s="12"/>
      <c r="K10" s="10"/>
      <c r="L10" s="10"/>
      <c r="M10" s="9"/>
      <c r="N10" s="34"/>
      <c r="O10" s="5"/>
    </row>
    <row r="11" spans="1:15" ht="16.5" x14ac:dyDescent="0.3">
      <c r="A11" s="20"/>
      <c r="B11" s="27">
        <f>B10%</f>
        <v>0.375</v>
      </c>
      <c r="C11" s="27"/>
      <c r="D11" s="44"/>
      <c r="E11" s="58"/>
      <c r="F11" s="59"/>
      <c r="G11" s="48"/>
      <c r="H11" s="47"/>
      <c r="I11" s="12"/>
      <c r="J11" s="12"/>
      <c r="K11" s="10"/>
      <c r="L11" s="10"/>
      <c r="M11" s="9"/>
      <c r="N11" s="35"/>
      <c r="O11" s="5"/>
    </row>
    <row r="12" spans="1:15" ht="16.5" x14ac:dyDescent="0.3">
      <c r="A12" s="20" t="s">
        <v>8</v>
      </c>
      <c r="B12" s="26">
        <f>B6*B11</f>
        <v>1050</v>
      </c>
      <c r="C12" s="26"/>
      <c r="D12" s="45"/>
      <c r="E12" s="55"/>
      <c r="F12" s="60" t="s">
        <v>26</v>
      </c>
      <c r="G12" s="48"/>
      <c r="H12" s="47"/>
      <c r="I12" s="31">
        <v>2950</v>
      </c>
      <c r="J12" s="12"/>
      <c r="K12" s="10"/>
      <c r="L12" s="10"/>
      <c r="M12" s="9"/>
      <c r="N12" s="7"/>
      <c r="O12" s="5"/>
    </row>
    <row r="13" spans="1:15" ht="16.5" x14ac:dyDescent="0.3">
      <c r="A13" s="20" t="s">
        <v>9</v>
      </c>
      <c r="B13" s="26">
        <f>B6-B12</f>
        <v>1750</v>
      </c>
      <c r="C13" s="26"/>
      <c r="D13" s="45"/>
      <c r="E13" s="61"/>
      <c r="F13" s="16">
        <v>420</v>
      </c>
      <c r="G13" s="16"/>
      <c r="H13" s="47"/>
      <c r="I13" s="12">
        <v>6100</v>
      </c>
      <c r="J13" s="12"/>
      <c r="K13" s="10"/>
      <c r="L13" s="10"/>
      <c r="M13" s="62"/>
      <c r="N13" s="7"/>
      <c r="O13" s="5"/>
    </row>
    <row r="14" spans="1:15" ht="16.5" x14ac:dyDescent="0.3">
      <c r="A14" s="20" t="s">
        <v>2</v>
      </c>
      <c r="B14" s="26">
        <f>B5</f>
        <v>20700</v>
      </c>
      <c r="C14" s="26"/>
      <c r="D14" s="41"/>
      <c r="E14" s="16"/>
      <c r="H14" s="47"/>
      <c r="I14" s="12">
        <v>6000</v>
      </c>
      <c r="J14" s="12"/>
      <c r="K14" s="10"/>
      <c r="L14" s="10"/>
      <c r="M14" s="9"/>
      <c r="N14" s="7"/>
      <c r="O14" s="5"/>
    </row>
    <row r="15" spans="1:15" ht="16.5" x14ac:dyDescent="0.3">
      <c r="A15" s="20" t="s">
        <v>10</v>
      </c>
      <c r="B15" s="26">
        <f>B14+B13</f>
        <v>22450</v>
      </c>
      <c r="C15" s="26"/>
      <c r="D15" s="41"/>
      <c r="E15" s="16"/>
      <c r="G15" s="49"/>
      <c r="H15" s="47"/>
      <c r="I15" s="10">
        <v>6000</v>
      </c>
      <c r="J15" s="10"/>
      <c r="K15" s="10"/>
      <c r="L15" s="10"/>
      <c r="M15" s="9"/>
      <c r="N15" s="7"/>
      <c r="O15" s="5"/>
    </row>
    <row r="16" spans="1:15" ht="16.5" x14ac:dyDescent="0.3">
      <c r="A16" s="20" t="s">
        <v>23</v>
      </c>
      <c r="B16" s="21">
        <v>405</v>
      </c>
      <c r="C16" s="21"/>
      <c r="D16" s="46"/>
      <c r="E16" s="16"/>
      <c r="F16" s="50"/>
      <c r="G16" s="48"/>
      <c r="H16" s="17"/>
      <c r="I16" s="8">
        <v>6000</v>
      </c>
      <c r="N16" s="34"/>
      <c r="O16" s="5"/>
    </row>
    <row r="17" spans="1:15" ht="16.5" x14ac:dyDescent="0.3">
      <c r="A17" s="20" t="s">
        <v>11</v>
      </c>
      <c r="B17" s="22">
        <f>B15*B16</f>
        <v>9092250</v>
      </c>
      <c r="C17" s="22"/>
      <c r="D17" s="63"/>
      <c r="E17" s="64"/>
      <c r="F17" s="65"/>
      <c r="G17" s="64"/>
      <c r="H17" s="66"/>
      <c r="I17" s="8">
        <v>6000</v>
      </c>
      <c r="N17" s="17"/>
      <c r="O17" s="28"/>
    </row>
    <row r="18" spans="1:15" ht="16.5" hidden="1" x14ac:dyDescent="0.3">
      <c r="A18" s="20" t="s">
        <v>24</v>
      </c>
      <c r="B18" s="22">
        <f>B17*0.9</f>
        <v>8183025</v>
      </c>
      <c r="C18" s="22"/>
      <c r="D18" s="63"/>
      <c r="E18" s="64"/>
      <c r="F18" s="64"/>
      <c r="G18" s="64"/>
      <c r="H18" s="66"/>
      <c r="I18" s="8"/>
      <c r="N18" s="17"/>
      <c r="O18" s="8"/>
    </row>
    <row r="19" spans="1:15" ht="20.25" x14ac:dyDescent="0.3">
      <c r="A19" s="20" t="s">
        <v>12</v>
      </c>
      <c r="B19" s="23">
        <f>B4*486</f>
        <v>1360800</v>
      </c>
      <c r="C19" s="23"/>
      <c r="D19" s="67"/>
      <c r="E19" s="68"/>
      <c r="F19" s="68"/>
      <c r="G19" s="68"/>
      <c r="H19" s="69"/>
      <c r="I19" s="8">
        <f>SUM(I12:I18)</f>
        <v>33050</v>
      </c>
      <c r="J19">
        <v>36100</v>
      </c>
      <c r="K19" s="8"/>
    </row>
    <row r="20" spans="1:15" ht="16.5" x14ac:dyDescent="0.3">
      <c r="A20" s="20" t="s">
        <v>16</v>
      </c>
      <c r="B20" s="39">
        <f>B17*0.03/12</f>
        <v>22730.625</v>
      </c>
      <c r="C20" s="23"/>
      <c r="D20" s="70"/>
      <c r="E20" s="64"/>
      <c r="F20" s="71"/>
      <c r="G20" s="71"/>
      <c r="H20" s="69"/>
    </row>
    <row r="21" spans="1:15" x14ac:dyDescent="0.25">
      <c r="B21" s="16"/>
      <c r="C21" s="16"/>
      <c r="D21" s="71"/>
      <c r="E21" s="71"/>
      <c r="F21" s="71"/>
      <c r="G21" s="71"/>
      <c r="H21" s="69"/>
    </row>
    <row r="22" spans="1:15" x14ac:dyDescent="0.25">
      <c r="B22" s="16"/>
      <c r="C22" s="16"/>
    </row>
    <row r="24" spans="1:15" x14ac:dyDescent="0.25">
      <c r="D24" s="11" t="s">
        <v>14</v>
      </c>
    </row>
    <row r="25" spans="1:15" x14ac:dyDescent="0.25">
      <c r="B25" s="30" t="s">
        <v>20</v>
      </c>
      <c r="C25" s="30" t="s">
        <v>15</v>
      </c>
      <c r="D25" s="30" t="s">
        <v>21</v>
      </c>
      <c r="E25" s="30"/>
      <c r="F25" s="30" t="s">
        <v>11</v>
      </c>
      <c r="G25" s="30" t="s">
        <v>17</v>
      </c>
      <c r="H25" s="13" t="s">
        <v>18</v>
      </c>
      <c r="I25" s="13" t="s">
        <v>19</v>
      </c>
      <c r="J25" s="13"/>
    </row>
    <row r="26" spans="1:15" ht="17.25" x14ac:dyDescent="0.3">
      <c r="B26" s="30"/>
      <c r="C26" s="30">
        <f>D26/1.5</f>
        <v>400</v>
      </c>
      <c r="D26" s="30">
        <v>600</v>
      </c>
      <c r="E26" s="30"/>
      <c r="F26" s="30">
        <v>9180000</v>
      </c>
      <c r="G26" s="39">
        <f t="shared" ref="G26:G32" si="0">F26/C26</f>
        <v>22950</v>
      </c>
      <c r="H26" s="14">
        <f>F26/D26</f>
        <v>15300</v>
      </c>
      <c r="I26" s="14" t="e">
        <f t="shared" ref="I26:I32" si="1">F26/B26</f>
        <v>#DIV/0!</v>
      </c>
      <c r="J26" s="13">
        <f>B26/C26</f>
        <v>0</v>
      </c>
      <c r="K26" s="19"/>
    </row>
    <row r="27" spans="1:15" ht="17.25" x14ac:dyDescent="0.3">
      <c r="B27" s="30"/>
      <c r="C27" s="30">
        <v>402</v>
      </c>
      <c r="D27" s="30">
        <f>C27*1.2</f>
        <v>482.4</v>
      </c>
      <c r="E27" s="30"/>
      <c r="F27" s="30">
        <v>9500000</v>
      </c>
      <c r="G27" s="39">
        <f t="shared" si="0"/>
        <v>23631.8407960199</v>
      </c>
      <c r="H27" s="14">
        <f>F27/D27</f>
        <v>19693.200663349919</v>
      </c>
      <c r="I27" s="14" t="e">
        <f t="shared" si="1"/>
        <v>#DIV/0!</v>
      </c>
      <c r="J27" s="13">
        <f>B27/C27</f>
        <v>0</v>
      </c>
      <c r="K27" s="19"/>
    </row>
    <row r="28" spans="1:15" x14ac:dyDescent="0.25">
      <c r="B28" s="30"/>
      <c r="C28" s="30">
        <f>D28/1.2</f>
        <v>241.66666666666669</v>
      </c>
      <c r="D28" s="30">
        <v>290</v>
      </c>
      <c r="E28" s="30"/>
      <c r="F28" s="39">
        <v>6700000</v>
      </c>
      <c r="G28" s="39">
        <f t="shared" si="0"/>
        <v>27724.137931034482</v>
      </c>
      <c r="H28" s="14">
        <f t="shared" ref="H28:H32" si="2">F28/D28</f>
        <v>23103.448275862069</v>
      </c>
      <c r="I28" s="14" t="e">
        <f t="shared" si="1"/>
        <v>#DIV/0!</v>
      </c>
      <c r="J28" s="13">
        <f t="shared" ref="J28:J31" si="3">D28/C28</f>
        <v>1.2</v>
      </c>
    </row>
    <row r="29" spans="1:15" x14ac:dyDescent="0.25">
      <c r="B29" s="30"/>
      <c r="C29" s="30">
        <v>480</v>
      </c>
      <c r="D29" s="30"/>
      <c r="E29" s="30"/>
      <c r="F29" s="39">
        <v>10200000</v>
      </c>
      <c r="G29" s="39">
        <f t="shared" si="0"/>
        <v>21250</v>
      </c>
      <c r="H29" s="14" t="e">
        <f t="shared" si="2"/>
        <v>#DIV/0!</v>
      </c>
      <c r="I29" s="14" t="e">
        <f t="shared" si="1"/>
        <v>#DIV/0!</v>
      </c>
      <c r="J29" s="13">
        <f t="shared" si="3"/>
        <v>0</v>
      </c>
    </row>
    <row r="30" spans="1:15" x14ac:dyDescent="0.25">
      <c r="B30" s="30">
        <v>650</v>
      </c>
      <c r="C30" s="30">
        <v>400</v>
      </c>
      <c r="D30" s="30"/>
      <c r="E30" s="30"/>
      <c r="F30" s="39">
        <v>9000000</v>
      </c>
      <c r="G30" s="39">
        <f t="shared" si="0"/>
        <v>22500</v>
      </c>
      <c r="H30" s="14" t="e">
        <f t="shared" si="2"/>
        <v>#DIV/0!</v>
      </c>
      <c r="I30" s="14">
        <f t="shared" si="1"/>
        <v>13846.153846153846</v>
      </c>
      <c r="J30" s="13">
        <f t="shared" si="3"/>
        <v>0</v>
      </c>
    </row>
    <row r="31" spans="1:15" x14ac:dyDescent="0.25">
      <c r="B31" s="30"/>
      <c r="C31" s="30"/>
      <c r="D31" s="30"/>
      <c r="E31" s="30"/>
      <c r="F31" s="39"/>
      <c r="G31" s="39" t="e">
        <f t="shared" si="0"/>
        <v>#DIV/0!</v>
      </c>
      <c r="H31" s="14" t="e">
        <f t="shared" si="2"/>
        <v>#DIV/0!</v>
      </c>
      <c r="I31" s="14" t="e">
        <f t="shared" si="1"/>
        <v>#DIV/0!</v>
      </c>
      <c r="J31" s="13" t="e">
        <f t="shared" si="3"/>
        <v>#DIV/0!</v>
      </c>
    </row>
    <row r="32" spans="1:15" x14ac:dyDescent="0.25">
      <c r="B32" s="30"/>
      <c r="C32" s="30"/>
      <c r="D32" s="30"/>
      <c r="E32" s="30"/>
      <c r="F32" s="30"/>
      <c r="G32" s="39" t="e">
        <f t="shared" si="0"/>
        <v>#DIV/0!</v>
      </c>
      <c r="H32" s="14" t="e">
        <f t="shared" si="2"/>
        <v>#DIV/0!</v>
      </c>
      <c r="I32" s="14" t="e">
        <f t="shared" si="1"/>
        <v>#DIV/0!</v>
      </c>
      <c r="J32" s="13"/>
      <c r="L32">
        <v>8976334896</v>
      </c>
    </row>
    <row r="33" spans="1:10" x14ac:dyDescent="0.25">
      <c r="B33" s="11" t="s">
        <v>22</v>
      </c>
    </row>
    <row r="34" spans="1:10" x14ac:dyDescent="0.25">
      <c r="B34" s="30">
        <f>44.61*10.764</f>
        <v>480.18203999999997</v>
      </c>
      <c r="C34" s="30">
        <v>7800000</v>
      </c>
      <c r="D34" s="30">
        <f t="shared" ref="D34:D39" si="4">C34/B34</f>
        <v>16243.839523860577</v>
      </c>
      <c r="E34" s="30">
        <v>468000</v>
      </c>
      <c r="F34" s="30">
        <v>30000</v>
      </c>
      <c r="G34" s="39">
        <f>F34+E34+C34</f>
        <v>8298000</v>
      </c>
      <c r="H34" s="13">
        <f>G34/B34</f>
        <v>17280.946201153212</v>
      </c>
      <c r="I34" s="14"/>
      <c r="J34" s="13"/>
    </row>
    <row r="35" spans="1:10" x14ac:dyDescent="0.25">
      <c r="B35" s="30">
        <f>50.09*10.764</f>
        <v>539.16876000000002</v>
      </c>
      <c r="C35" s="30">
        <v>13650000</v>
      </c>
      <c r="D35" s="30">
        <f t="shared" si="4"/>
        <v>25316.74869293243</v>
      </c>
      <c r="E35" s="30">
        <v>819000</v>
      </c>
      <c r="F35" s="30">
        <v>30000</v>
      </c>
      <c r="G35" s="39">
        <f>F35+E35+C35</f>
        <v>14499000</v>
      </c>
      <c r="H35" s="13">
        <f>G35/B35</f>
        <v>26891.394820426911</v>
      </c>
      <c r="I35" s="14"/>
      <c r="J35" s="13"/>
    </row>
    <row r="36" spans="1:10" x14ac:dyDescent="0.25">
      <c r="B36" s="30">
        <f>45.11*10.764</f>
        <v>485.56403999999998</v>
      </c>
      <c r="C36" s="30">
        <v>11500000</v>
      </c>
      <c r="D36" s="30">
        <f t="shared" si="4"/>
        <v>23683.796683131644</v>
      </c>
      <c r="E36" s="30">
        <v>619000</v>
      </c>
      <c r="F36" s="30">
        <v>30000</v>
      </c>
      <c r="G36" s="39">
        <f>F36+E36+C36</f>
        <v>12149000</v>
      </c>
      <c r="H36" s="13">
        <f>G36/B36</f>
        <v>25020.386600292724</v>
      </c>
      <c r="I36" s="13"/>
      <c r="J36" s="13"/>
    </row>
    <row r="37" spans="1:10" ht="15.75" x14ac:dyDescent="0.25">
      <c r="A37" s="40"/>
      <c r="B37" s="30">
        <v>640</v>
      </c>
      <c r="C37" s="30">
        <v>15050000</v>
      </c>
      <c r="D37" s="30">
        <f t="shared" si="4"/>
        <v>23515.625</v>
      </c>
      <c r="E37" s="30">
        <v>153500</v>
      </c>
      <c r="F37" s="30">
        <v>30000</v>
      </c>
      <c r="G37" s="39">
        <f>F37+E37+C37</f>
        <v>15233500</v>
      </c>
      <c r="H37" s="13">
        <f>G37/B37</f>
        <v>23802.34375</v>
      </c>
      <c r="I37" s="13"/>
      <c r="J37" s="13"/>
    </row>
    <row r="38" spans="1:10" ht="15.75" x14ac:dyDescent="0.25">
      <c r="A38" s="40"/>
      <c r="B38" s="30"/>
      <c r="C38" s="30"/>
      <c r="D38" s="30" t="e">
        <f t="shared" si="4"/>
        <v>#DIV/0!</v>
      </c>
      <c r="E38" s="30">
        <v>288000</v>
      </c>
      <c r="F38" s="30">
        <v>30000</v>
      </c>
      <c r="G38" s="39">
        <f>F38+E38+C38</f>
        <v>318000</v>
      </c>
      <c r="H38" s="13" t="e">
        <f>G38/B38</f>
        <v>#DIV/0!</v>
      </c>
      <c r="I38" s="13"/>
      <c r="J38" s="13"/>
    </row>
    <row r="39" spans="1:10" ht="15.75" x14ac:dyDescent="0.25">
      <c r="A39" s="40"/>
      <c r="B39" s="30"/>
      <c r="C39" s="30"/>
      <c r="D39" s="30" t="e">
        <f t="shared" si="4"/>
        <v>#DIV/0!</v>
      </c>
      <c r="E39" s="30"/>
      <c r="F39" s="30"/>
      <c r="G39" s="30"/>
      <c r="H39" s="13"/>
      <c r="I39" s="13"/>
      <c r="J39" s="13"/>
    </row>
    <row r="40" spans="1:10" ht="15.75" x14ac:dyDescent="0.25">
      <c r="A40" s="40"/>
    </row>
    <row r="41" spans="1:10" ht="15.75" x14ac:dyDescent="0.25">
      <c r="A41" s="40"/>
    </row>
    <row r="42" spans="1:10" ht="15.75" x14ac:dyDescent="0.25">
      <c r="A42" s="40"/>
    </row>
    <row r="43" spans="1:10" ht="15.75" x14ac:dyDescent="0.25">
      <c r="A43" s="40"/>
    </row>
    <row r="63" spans="4:6" x14ac:dyDescent="0.25">
      <c r="D63" s="16"/>
      <c r="E63" s="16"/>
      <c r="F63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2024-02-12T08:05:04Z</dcterms:modified>
</cp:coreProperties>
</file>