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Akola Urban Co-Oprative Bank\Nanded\Raj Sanjay Biyani\"/>
    </mc:Choice>
  </mc:AlternateContent>
  <xr:revisionPtr revIDLastSave="0" documentId="13_ncr:1_{3BB1E4CC-BA0A-4163-8BE1-E8455CC2B57E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10" i="4" l="1"/>
  <c r="P9" i="4"/>
  <c r="P8" i="4"/>
  <c r="E18" i="23"/>
  <c r="H28" i="4"/>
  <c r="N21" i="24"/>
  <c r="N8" i="24"/>
  <c r="N9" i="24"/>
  <c r="N10" i="24"/>
  <c r="N11" i="24"/>
  <c r="N12" i="24"/>
  <c r="N13" i="24"/>
  <c r="N14" i="24"/>
  <c r="N15" i="24"/>
  <c r="N16" i="24"/>
  <c r="N17" i="24"/>
  <c r="N18" i="24"/>
  <c r="N19" i="24"/>
  <c r="N20" i="24"/>
  <c r="D37" i="4" l="1"/>
  <c r="P4" i="4"/>
  <c r="P3" i="4"/>
  <c r="P2" i="4"/>
  <c r="D34" i="4"/>
  <c r="C5" i="25" l="1"/>
  <c r="C4" i="25"/>
  <c r="C3" i="25"/>
  <c r="Q2" i="4"/>
  <c r="B2" i="4" s="1"/>
  <c r="C2" i="4" s="1"/>
  <c r="Q3" i="4"/>
  <c r="B3" i="4" s="1"/>
  <c r="C3" i="4" s="1"/>
  <c r="D3" i="4" s="1"/>
  <c r="Q4" i="4"/>
  <c r="P5" i="4"/>
  <c r="P6" i="4"/>
  <c r="B6" i="4"/>
  <c r="C6" i="4" s="1"/>
  <c r="P7" i="4"/>
  <c r="B7" i="4" s="1"/>
  <c r="C7" i="4" s="1"/>
  <c r="D7" i="4" s="1"/>
  <c r="Q8" i="4"/>
  <c r="B8" i="4" s="1"/>
  <c r="C8" i="4" s="1"/>
  <c r="D8" i="4" s="1"/>
  <c r="Q9" i="4"/>
  <c r="B9" i="4" s="1"/>
  <c r="C9" i="4" s="1"/>
  <c r="D9" i="4" s="1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F11" i="24"/>
  <c r="H11" i="24" s="1"/>
  <c r="E11" i="24"/>
  <c r="G11" i="24" s="1"/>
  <c r="F10" i="24"/>
  <c r="H10" i="24" s="1"/>
  <c r="E10" i="24"/>
  <c r="G10" i="24" s="1"/>
  <c r="F9" i="24"/>
  <c r="H9" i="24" s="1"/>
  <c r="E9" i="24"/>
  <c r="G9" i="24" s="1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<sst xmlns="http://schemas.openxmlformats.org/spreadsheetml/2006/main" count="138" uniqueCount="95">
  <si>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</si>
  <si>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</si>
  <si>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</si>
  <si>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</si>
  <si>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</si>
  <si>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</si>
  <si>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</si>
  <si>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</si>
  <si>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</si>
  <si>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</si>
  <si>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</si>
  <si>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</si>
  <si>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</si>
  <si>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</si>
  <si>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</si>
  <si>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</si>
  <si>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</si>
  <si>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</si>
  <si>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</si>
  <si>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</si>
  <si>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</si>
  <si>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</si>
  <si>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</si>
  <si>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</si>
  <si>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</si>
  <si>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</si>
  <si>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</si>
  <si>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</si>
  <si>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</si>
  <si>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</si>
  <si>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</si>
  <si>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</si>
  <si>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</si>
  <si>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</si>
  <si>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</si>
  <si>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</si>
  <si>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</si>
  <si>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</si>
  <si>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</si>
  <si>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</si>
  <si>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</si>
  <si>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</si>
  <si>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</si>
  <si>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</si>
  <si>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</si>
  <si>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</si>
  <si>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</si>
  <si>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</si>
  <si>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</si>
  <si>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</si>
  <si>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</si>
  <si>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</si>
  <si>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</si>
  <si>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</si>
  <si>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</si>
  <si>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</si>
  <si>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</si>
  <si>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</si>
  <si>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</si>
  <si>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</si>
  <si>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</si>
  <si>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</si>
  <si>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</si>
  <si>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</si>
  <si>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</si>
  <si>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</si>
  <si>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</si>
  <si>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</si>
  <si>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</si>
  <si>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</si>
  <si>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</si>
  <si>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</si>
  <si>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</si>
  <si>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</si>
  <si>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</si>
  <si>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</si>
  <si>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</si>
  <si>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</si>
  <si>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</si>
  <si>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</si>
  <si>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</si>
  <si>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</si>
  <si>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</si>
  <si>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</si>
  <si>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</si>
  <si>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1 Car Parking</t>
  </si>
  <si>
    <t>OUR REPORT - 2019</t>
  </si>
  <si>
    <t>RATE</t>
  </si>
  <si>
    <t>SBUA</t>
  </si>
  <si>
    <t>22.03.2022</t>
  </si>
  <si>
    <t>IGR-16.01.24</t>
  </si>
  <si>
    <t>IGR-27.01.22</t>
  </si>
  <si>
    <t>IGR-17.03.22</t>
  </si>
  <si>
    <t>IGR-09.06.22</t>
  </si>
  <si>
    <t>IGR-06.09.23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</si>
</sst>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25F71C-F894-4EB8-A717-403D6C073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9B9C69-632C-452B-BE61-980EE4215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7B0933-E200-4F68-90BE-D01CC2016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316071</xdr:colOff>
      <xdr:row>48</xdr:row>
      <xdr:rowOff>29782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8F6F2E-6BAA-4005-97ED-72BA57B78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508071" cy="8649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316071</xdr:colOff>
      <xdr:row>41</xdr:row>
      <xdr:rowOff>182090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FB31DA-5143-4231-AD89-F91643476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08071" cy="799259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11568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5475A4-80D9-4E39-8526-DA45DA3AD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41968" cy="89071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1FA240-7047-4830-AC52-ADC819CCC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2B7F114-CD56-456B-A9DC-5152C4698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256875.28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286275.28000000003</v>
      </c>
      <c r="D9" s="63" t="s">
        <v>62</v>
      </c>
      <c r="E9" s="64">
        <f>C9/10.764</f>
        <v>26595.622445187666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2004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20</v>
      </c>
      <c r="D13" s="70">
        <f>D12-C13</f>
        <v>80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N21" sqref="N21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3">
        <v>10</v>
      </c>
      <c r="B2" s="43">
        <v>1</v>
      </c>
      <c r="C2" s="43">
        <v>10</v>
      </c>
      <c r="D2" s="43">
        <v>3</v>
      </c>
      <c r="E2" s="44">
        <f t="shared" ref="E2:I23" si="0">B2/12</f>
        <v>8.3333333333333329E-2</v>
      </c>
      <c r="F2" s="44">
        <f t="shared" ref="F2:F30" si="1">D2/12</f>
        <v>0.25</v>
      </c>
      <c r="G2" s="44">
        <f t="shared" ref="G2:G30" si="2">A2+E2</f>
        <v>10.083333333333334</v>
      </c>
      <c r="H2" s="44">
        <f t="shared" ref="H2:H30" si="3">C2+F2</f>
        <v>10.25</v>
      </c>
      <c r="I2" s="45">
        <f t="shared" ref="I2:I22" si="4">G2*H2</f>
        <v>103.35416666666667</v>
      </c>
      <c r="J2" s="45">
        <f>I2</f>
        <v>103.35416666666667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3</v>
      </c>
      <c r="B3" s="43">
        <v>9</v>
      </c>
      <c r="C3" s="43">
        <v>6</v>
      </c>
      <c r="D3" s="43">
        <v>10</v>
      </c>
      <c r="E3" s="44">
        <f t="shared" si="0"/>
        <v>0.75</v>
      </c>
      <c r="F3" s="44">
        <f t="shared" si="1"/>
        <v>0.83333333333333337</v>
      </c>
      <c r="G3" s="44">
        <f t="shared" si="2"/>
        <v>3.75</v>
      </c>
      <c r="H3" s="44">
        <f t="shared" si="3"/>
        <v>6.833333333333333</v>
      </c>
      <c r="I3" s="45">
        <f t="shared" si="4"/>
        <v>25.625</v>
      </c>
      <c r="J3" s="45">
        <f>J2+I3</f>
        <v>128.97916666666669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11</v>
      </c>
      <c r="B4" s="43">
        <v>8</v>
      </c>
      <c r="C4" s="43">
        <v>9</v>
      </c>
      <c r="D4" s="43">
        <v>10</v>
      </c>
      <c r="E4" s="44">
        <f t="shared" si="0"/>
        <v>0.66666666666666663</v>
      </c>
      <c r="F4" s="44">
        <f t="shared" si="1"/>
        <v>0.83333333333333337</v>
      </c>
      <c r="G4" s="44">
        <f t="shared" si="2"/>
        <v>11.666666666666666</v>
      </c>
      <c r="H4" s="44">
        <f t="shared" si="3"/>
        <v>9.8333333333333339</v>
      </c>
      <c r="I4" s="45">
        <f t="shared" si="4"/>
        <v>114.72222222222223</v>
      </c>
      <c r="J4" s="45">
        <f t="shared" ref="J4:J30" si="5">J3+I4</f>
        <v>243.70138888888891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8</v>
      </c>
      <c r="B5" s="43">
        <v>0</v>
      </c>
      <c r="C5" s="43">
        <v>3</v>
      </c>
      <c r="D5" s="43">
        <v>11</v>
      </c>
      <c r="E5" s="44">
        <f t="shared" si="0"/>
        <v>0</v>
      </c>
      <c r="F5" s="44">
        <f t="shared" si="1"/>
        <v>0.91666666666666663</v>
      </c>
      <c r="G5" s="44">
        <f t="shared" si="2"/>
        <v>8</v>
      </c>
      <c r="H5" s="44">
        <f t="shared" si="3"/>
        <v>3.9166666666666665</v>
      </c>
      <c r="I5" s="45">
        <f t="shared" si="4"/>
        <v>31.333333333333332</v>
      </c>
      <c r="J5" s="45">
        <f t="shared" si="5"/>
        <v>275.03472222222223</v>
      </c>
      <c r="K5" s="46"/>
      <c r="L5" s="46">
        <v>16.89</v>
      </c>
      <c r="M5" s="46">
        <v>10.85</v>
      </c>
      <c r="N5" s="46">
        <f t="shared" ref="N5:N21" si="6">L5*M5</f>
        <v>183.25649999999999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16</v>
      </c>
      <c r="B6" s="43">
        <v>9</v>
      </c>
      <c r="C6" s="43">
        <v>10</v>
      </c>
      <c r="D6" s="43">
        <v>1</v>
      </c>
      <c r="E6" s="44">
        <f t="shared" si="0"/>
        <v>0.75</v>
      </c>
      <c r="F6" s="44">
        <f t="shared" si="1"/>
        <v>8.3333333333333329E-2</v>
      </c>
      <c r="G6" s="44">
        <f t="shared" si="2"/>
        <v>16.75</v>
      </c>
      <c r="H6" s="44">
        <f t="shared" si="3"/>
        <v>10.083333333333334</v>
      </c>
      <c r="I6" s="45">
        <f t="shared" si="4"/>
        <v>168.89583333333334</v>
      </c>
      <c r="J6" s="45">
        <f t="shared" si="5"/>
        <v>443.93055555555554</v>
      </c>
      <c r="K6" s="46"/>
      <c r="L6" s="46">
        <v>6</v>
      </c>
      <c r="M6" s="46">
        <v>10.119999999999999</v>
      </c>
      <c r="N6" s="46">
        <f t="shared" si="6"/>
        <v>60.72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6</v>
      </c>
      <c r="B7" s="43">
        <v>6</v>
      </c>
      <c r="C7" s="43">
        <v>10</v>
      </c>
      <c r="D7" s="43">
        <v>8</v>
      </c>
      <c r="E7" s="44">
        <f t="shared" si="0"/>
        <v>0.5</v>
      </c>
      <c r="F7" s="44">
        <f t="shared" si="1"/>
        <v>0.66666666666666663</v>
      </c>
      <c r="G7" s="44">
        <f t="shared" si="2"/>
        <v>6.5</v>
      </c>
      <c r="H7" s="44">
        <f t="shared" si="3"/>
        <v>10.666666666666666</v>
      </c>
      <c r="I7" s="45">
        <f t="shared" si="4"/>
        <v>69.333333333333329</v>
      </c>
      <c r="J7" s="45">
        <f t="shared" si="5"/>
        <v>513.26388888888891</v>
      </c>
      <c r="K7" s="46"/>
      <c r="L7" s="46">
        <v>4</v>
      </c>
      <c r="M7" s="46">
        <v>3</v>
      </c>
      <c r="N7" s="46">
        <f t="shared" si="6"/>
        <v>12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4</v>
      </c>
      <c r="B8" s="43">
        <v>1</v>
      </c>
      <c r="C8" s="43">
        <v>4</v>
      </c>
      <c r="D8" s="43">
        <v>1</v>
      </c>
      <c r="E8" s="44">
        <f t="shared" si="0"/>
        <v>8.3333333333333329E-2</v>
      </c>
      <c r="F8" s="44">
        <f t="shared" si="1"/>
        <v>8.3333333333333329E-2</v>
      </c>
      <c r="G8" s="44">
        <f t="shared" si="2"/>
        <v>4.083333333333333</v>
      </c>
      <c r="H8" s="44">
        <f t="shared" si="3"/>
        <v>4.083333333333333</v>
      </c>
      <c r="I8" s="45">
        <f t="shared" si="4"/>
        <v>16.673611111111107</v>
      </c>
      <c r="J8" s="45">
        <f t="shared" si="5"/>
        <v>529.9375</v>
      </c>
      <c r="K8" s="46"/>
      <c r="L8" s="46">
        <v>7.86</v>
      </c>
      <c r="M8" s="46">
        <v>11.93</v>
      </c>
      <c r="N8" s="46">
        <f t="shared" si="6"/>
        <v>93.769800000000004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7</v>
      </c>
      <c r="B9" s="43">
        <v>5</v>
      </c>
      <c r="C9" s="43">
        <v>11</v>
      </c>
      <c r="D9" s="43">
        <v>9</v>
      </c>
      <c r="E9" s="44">
        <f t="shared" si="0"/>
        <v>0.41666666666666669</v>
      </c>
      <c r="F9" s="44">
        <f t="shared" si="1"/>
        <v>0.75</v>
      </c>
      <c r="G9" s="44">
        <f t="shared" si="2"/>
        <v>7.416666666666667</v>
      </c>
      <c r="H9" s="44">
        <f t="shared" si="3"/>
        <v>11.75</v>
      </c>
      <c r="I9" s="45">
        <f t="shared" si="4"/>
        <v>87.145833333333343</v>
      </c>
      <c r="J9" s="45">
        <f t="shared" si="5"/>
        <v>617.08333333333337</v>
      </c>
      <c r="K9" s="46"/>
      <c r="L9" s="46">
        <v>8.39</v>
      </c>
      <c r="M9" s="46">
        <v>4.1500000000000004</v>
      </c>
      <c r="N9" s="46">
        <f t="shared" si="6"/>
        <v>34.818500000000007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2</v>
      </c>
      <c r="B10" s="43">
        <v>10</v>
      </c>
      <c r="C10" s="43">
        <v>4</v>
      </c>
      <c r="D10" s="43">
        <v>10</v>
      </c>
      <c r="E10" s="44">
        <f t="shared" si="0"/>
        <v>0.83333333333333337</v>
      </c>
      <c r="F10" s="44">
        <f t="shared" si="1"/>
        <v>0.83333333333333337</v>
      </c>
      <c r="G10" s="44">
        <f t="shared" si="2"/>
        <v>2.8333333333333335</v>
      </c>
      <c r="H10" s="44">
        <f t="shared" si="3"/>
        <v>4.833333333333333</v>
      </c>
      <c r="I10" s="45">
        <f t="shared" si="4"/>
        <v>13.694444444444445</v>
      </c>
      <c r="J10" s="45">
        <f t="shared" si="5"/>
        <v>630.77777777777783</v>
      </c>
      <c r="K10" s="46"/>
      <c r="L10" s="46">
        <v>10.25</v>
      </c>
      <c r="M10" s="46">
        <v>10.26</v>
      </c>
      <c r="N10" s="46">
        <f t="shared" si="6"/>
        <v>105.16499999999999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4</v>
      </c>
      <c r="B11" s="43">
        <v>1</v>
      </c>
      <c r="C11" s="43">
        <v>6</v>
      </c>
      <c r="D11" s="43">
        <v>5</v>
      </c>
      <c r="E11" s="44">
        <f t="shared" si="0"/>
        <v>8.3333333333333329E-2</v>
      </c>
      <c r="F11" s="44">
        <f t="shared" si="1"/>
        <v>0.41666666666666669</v>
      </c>
      <c r="G11" s="44">
        <f t="shared" si="2"/>
        <v>4.083333333333333</v>
      </c>
      <c r="H11" s="44">
        <f t="shared" si="3"/>
        <v>6.416666666666667</v>
      </c>
      <c r="I11" s="45">
        <f t="shared" si="4"/>
        <v>26.201388888888889</v>
      </c>
      <c r="J11" s="45">
        <f t="shared" si="5"/>
        <v>656.97916666666674</v>
      </c>
      <c r="K11" s="46"/>
      <c r="L11" s="46">
        <v>3.61</v>
      </c>
      <c r="M11" s="46">
        <v>4.32</v>
      </c>
      <c r="N11" s="46">
        <f t="shared" si="6"/>
        <v>15.5952</v>
      </c>
      <c r="O11" s="46"/>
      <c r="P11" s="46"/>
      <c r="Q11" s="46"/>
      <c r="R11" s="47"/>
      <c r="T11" s="41"/>
    </row>
    <row r="12" spans="1:23" ht="16.5" x14ac:dyDescent="0.3">
      <c r="A12" s="43">
        <v>12</v>
      </c>
      <c r="B12" s="43">
        <v>6</v>
      </c>
      <c r="C12" s="43">
        <v>12</v>
      </c>
      <c r="D12" s="43">
        <v>11</v>
      </c>
      <c r="E12" s="44">
        <f t="shared" si="0"/>
        <v>0.5</v>
      </c>
      <c r="F12" s="44">
        <f t="shared" si="1"/>
        <v>0.91666666666666663</v>
      </c>
      <c r="G12" s="44">
        <f t="shared" si="2"/>
        <v>12.5</v>
      </c>
      <c r="H12" s="44">
        <f t="shared" si="3"/>
        <v>12.916666666666666</v>
      </c>
      <c r="I12" s="51">
        <f t="shared" si="4"/>
        <v>161.45833333333331</v>
      </c>
      <c r="J12" s="45">
        <f>J11+I12</f>
        <v>818.4375</v>
      </c>
      <c r="K12" s="46"/>
      <c r="L12" s="46">
        <v>3.86</v>
      </c>
      <c r="M12" s="46">
        <v>6.85</v>
      </c>
      <c r="N12" s="46">
        <f t="shared" si="6"/>
        <v>26.440999999999999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5</v>
      </c>
      <c r="B13" s="43">
        <v>4</v>
      </c>
      <c r="C13" s="43">
        <v>7</v>
      </c>
      <c r="D13" s="43">
        <v>5</v>
      </c>
      <c r="E13" s="44">
        <f t="shared" si="0"/>
        <v>0.33333333333333331</v>
      </c>
      <c r="F13" s="44">
        <f t="shared" si="1"/>
        <v>0.41666666666666669</v>
      </c>
      <c r="G13" s="44">
        <f t="shared" si="2"/>
        <v>5.333333333333333</v>
      </c>
      <c r="H13" s="44">
        <f t="shared" si="3"/>
        <v>7.416666666666667</v>
      </c>
      <c r="I13" s="45">
        <f t="shared" si="4"/>
        <v>39.555555555555557</v>
      </c>
      <c r="J13" s="45">
        <f t="shared" si="5"/>
        <v>857.99305555555554</v>
      </c>
      <c r="K13" s="46"/>
      <c r="L13" s="46">
        <v>4.2300000000000004</v>
      </c>
      <c r="M13" s="46">
        <v>3</v>
      </c>
      <c r="N13" s="46">
        <f t="shared" si="6"/>
        <v>12.690000000000001</v>
      </c>
      <c r="O13" s="46"/>
      <c r="P13" s="46"/>
      <c r="Q13" s="46"/>
      <c r="R13" s="47"/>
    </row>
    <row r="14" spans="1:23" ht="16.5" x14ac:dyDescent="0.3">
      <c r="A14" s="43">
        <v>3</v>
      </c>
      <c r="B14" s="43">
        <v>5</v>
      </c>
      <c r="C14" s="43">
        <v>6</v>
      </c>
      <c r="D14" s="43">
        <v>5</v>
      </c>
      <c r="E14" s="44">
        <f t="shared" si="0"/>
        <v>0.41666666666666669</v>
      </c>
      <c r="F14" s="44">
        <f t="shared" si="1"/>
        <v>0.41666666666666669</v>
      </c>
      <c r="G14" s="44">
        <f t="shared" si="2"/>
        <v>3.4166666666666665</v>
      </c>
      <c r="H14" s="44">
        <f t="shared" si="3"/>
        <v>6.416666666666667</v>
      </c>
      <c r="I14" s="45">
        <f t="shared" si="4"/>
        <v>21.923611111111111</v>
      </c>
      <c r="J14" s="45">
        <f t="shared" si="5"/>
        <v>879.91666666666663</v>
      </c>
      <c r="K14" s="46"/>
      <c r="L14" s="46">
        <v>11.96</v>
      </c>
      <c r="M14" s="46">
        <v>10</v>
      </c>
      <c r="N14" s="46">
        <f t="shared" si="6"/>
        <v>119.60000000000001</v>
      </c>
      <c r="O14" s="46"/>
      <c r="P14" s="46"/>
      <c r="Q14" s="46"/>
      <c r="R14" s="47"/>
    </row>
    <row r="15" spans="1:23" ht="16.5" x14ac:dyDescent="0.3">
      <c r="A15" s="43">
        <v>3</v>
      </c>
      <c r="B15" s="43">
        <v>5</v>
      </c>
      <c r="C15" s="43">
        <v>6</v>
      </c>
      <c r="D15" s="43">
        <v>5</v>
      </c>
      <c r="E15" s="53">
        <f t="shared" si="0"/>
        <v>0.41666666666666669</v>
      </c>
      <c r="F15" s="53">
        <f t="shared" si="1"/>
        <v>0.41666666666666669</v>
      </c>
      <c r="G15" s="53">
        <f t="shared" si="2"/>
        <v>3.4166666666666665</v>
      </c>
      <c r="H15" s="53">
        <f t="shared" si="3"/>
        <v>6.416666666666667</v>
      </c>
      <c r="I15" s="51">
        <f t="shared" si="4"/>
        <v>21.923611111111111</v>
      </c>
      <c r="J15" s="45">
        <f t="shared" si="5"/>
        <v>901.84027777777771</v>
      </c>
      <c r="K15" s="46"/>
      <c r="L15" s="46">
        <v>12.7</v>
      </c>
      <c r="M15" s="46">
        <v>11</v>
      </c>
      <c r="N15" s="46">
        <f t="shared" si="6"/>
        <v>139.69999999999999</v>
      </c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901.84027777777771</v>
      </c>
      <c r="K16" s="46"/>
      <c r="L16" s="46">
        <v>5.84</v>
      </c>
      <c r="M16" s="46">
        <v>7.47</v>
      </c>
      <c r="N16" s="46">
        <f t="shared" si="6"/>
        <v>43.6248</v>
      </c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901.84027777777771</v>
      </c>
      <c r="K17" s="46"/>
      <c r="L17" s="46">
        <v>5.84</v>
      </c>
      <c r="M17" s="46">
        <v>7.47</v>
      </c>
      <c r="N17" s="46">
        <f t="shared" si="6"/>
        <v>43.6248</v>
      </c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901.84027777777771</v>
      </c>
      <c r="K18" s="46"/>
      <c r="L18" s="46">
        <v>2</v>
      </c>
      <c r="M18" s="46">
        <v>5.3</v>
      </c>
      <c r="N18" s="46">
        <f t="shared" si="6"/>
        <v>10.6</v>
      </c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901.84027777777771</v>
      </c>
      <c r="K19" s="46"/>
      <c r="L19" s="46">
        <v>7.65</v>
      </c>
      <c r="M19" s="46">
        <v>7.25</v>
      </c>
      <c r="N19" s="46">
        <f t="shared" si="6"/>
        <v>55.462500000000006</v>
      </c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901.84027777777771</v>
      </c>
      <c r="K20" s="46"/>
      <c r="L20" s="46">
        <v>7</v>
      </c>
      <c r="M20" s="46">
        <v>3</v>
      </c>
      <c r="N20" s="46">
        <f t="shared" si="6"/>
        <v>21</v>
      </c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901.84027777777771</v>
      </c>
      <c r="K21" s="46"/>
      <c r="L21" s="46"/>
      <c r="M21" s="46"/>
      <c r="N21" s="46">
        <f>SUM(N5:N20)</f>
        <v>978.06810000000019</v>
      </c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901.84027777777771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901.84027777777771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901.84027777777771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901.84027777777771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901.84027777777771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901.84027777777771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901.84027777777771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901.84027777777771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901.84027777777771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P34" sqref="O34:P3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53000</v>
      </c>
      <c r="D3" s="24" t="s">
        <v>76</v>
      </c>
      <c r="E3" s="6" t="s">
        <v>72</v>
      </c>
      <c r="F3" s="19"/>
    </row>
    <row r="4" spans="1:6" ht="30" x14ac:dyDescent="0.25">
      <c r="A4" s="23" t="s">
        <v>14</v>
      </c>
      <c r="B4" s="20"/>
      <c r="C4" s="21">
        <v>3000</v>
      </c>
      <c r="D4" s="24"/>
      <c r="F4" s="19"/>
    </row>
    <row r="5" spans="1:6" x14ac:dyDescent="0.25">
      <c r="A5" s="16" t="s">
        <v>15</v>
      </c>
      <c r="B5" s="20"/>
      <c r="C5" s="21">
        <f>C3-C4</f>
        <v>50000</v>
      </c>
      <c r="D5" s="24"/>
      <c r="F5" s="19"/>
    </row>
    <row r="6" spans="1:6" x14ac:dyDescent="0.25">
      <c r="A6" s="16" t="s">
        <v>16</v>
      </c>
      <c r="B6" s="20"/>
      <c r="C6" s="21">
        <f>C4</f>
        <v>3000</v>
      </c>
      <c r="D6" s="24"/>
      <c r="F6" s="19"/>
    </row>
    <row r="7" spans="1:6" x14ac:dyDescent="0.25">
      <c r="A7" s="16" t="s">
        <v>17</v>
      </c>
      <c r="B7" s="25"/>
      <c r="C7" s="26">
        <f>D7-D8</f>
        <v>20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40</v>
      </c>
      <c r="D8" s="26">
        <v>2004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30</v>
      </c>
      <c r="D10" s="26"/>
      <c r="F10" s="19"/>
    </row>
    <row r="11" spans="1:6" x14ac:dyDescent="0.25">
      <c r="A11" s="16"/>
      <c r="B11" s="27"/>
      <c r="C11" s="28">
        <f>C10%</f>
        <v>0.3</v>
      </c>
      <c r="D11" s="28"/>
      <c r="F11" s="19"/>
    </row>
    <row r="12" spans="1:6" x14ac:dyDescent="0.25">
      <c r="A12" s="16" t="s">
        <v>21</v>
      </c>
      <c r="B12" s="20"/>
      <c r="C12" s="21">
        <f>C6*C11</f>
        <v>900</v>
      </c>
      <c r="D12" s="24"/>
      <c r="F12" s="19"/>
    </row>
    <row r="13" spans="1:6" x14ac:dyDescent="0.25">
      <c r="A13" s="16" t="s">
        <v>22</v>
      </c>
      <c r="B13" s="20"/>
      <c r="C13" s="21">
        <f>C6-C12</f>
        <v>2100</v>
      </c>
      <c r="D13" s="24"/>
      <c r="F13" s="19"/>
    </row>
    <row r="14" spans="1:6" x14ac:dyDescent="0.25">
      <c r="A14" s="16" t="s">
        <v>15</v>
      </c>
      <c r="B14" s="20"/>
      <c r="C14" s="21">
        <f>C5</f>
        <v>50000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52100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ABUA</v>
      </c>
      <c r="B18" s="7"/>
      <c r="C18" s="31">
        <v>1200</v>
      </c>
      <c r="D18" s="26">
        <v>52000</v>
      </c>
      <c r="E18">
        <f>C18*D18</f>
        <v>62400000</v>
      </c>
      <c r="F18" s="19"/>
    </row>
    <row r="19" spans="1:6" x14ac:dyDescent="0.25">
      <c r="A19" s="16" t="s">
        <v>74</v>
      </c>
      <c r="B19" s="6"/>
      <c r="C19" s="32">
        <f>C18*C16</f>
        <v>62520000</v>
      </c>
      <c r="D19" s="33"/>
      <c r="E19" s="70"/>
      <c r="F19" s="34"/>
    </row>
    <row r="20" spans="1:6" x14ac:dyDescent="0.25">
      <c r="A20" s="16" t="s">
        <v>24</v>
      </c>
      <c r="C20" s="35">
        <f>C19*90%</f>
        <v>56268000</v>
      </c>
      <c r="D20" s="32"/>
      <c r="F20" s="19"/>
    </row>
    <row r="21" spans="1:6" x14ac:dyDescent="0.25">
      <c r="A21" s="16" t="s">
        <v>25</v>
      </c>
      <c r="C21" s="35">
        <f>C19*80%</f>
        <v>50016000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3600000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130250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G9" sqref="G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1000.3343999999998</v>
      </c>
      <c r="C2" s="4">
        <f t="shared" ref="C2:C16" si="1">B2*1.2</f>
        <v>1200.4012799999998</v>
      </c>
      <c r="D2" s="4">
        <f t="shared" ref="D2:D16" si="2">C2*1.2</f>
        <v>1440.4815359999998</v>
      </c>
      <c r="E2" s="5">
        <f t="shared" ref="E2:E16" si="3">R2</f>
        <v>42500000</v>
      </c>
      <c r="F2" s="4">
        <f t="shared" ref="F2:F15" si="4">ROUND((E2/B2),0)</f>
        <v>42486</v>
      </c>
      <c r="G2" s="4">
        <f t="shared" ref="G2:G15" si="5">ROUND((E2/C2),0)</f>
        <v>35405</v>
      </c>
      <c r="H2" s="4">
        <f t="shared" ref="H2:H15" si="6">ROUND((E2/D2),0)</f>
        <v>29504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>111.52*10.764</f>
        <v>1200.4012799999998</v>
      </c>
      <c r="Q2">
        <f t="shared" ref="Q2:Q10" si="9">P2/1.2</f>
        <v>1000.3343999999998</v>
      </c>
      <c r="R2" s="2">
        <v>42500000</v>
      </c>
      <c r="S2" s="2" t="s">
        <v>90</v>
      </c>
    </row>
    <row r="3" spans="1:19" x14ac:dyDescent="0.25">
      <c r="A3" s="4">
        <v>2</v>
      </c>
      <c r="B3" s="4">
        <f t="shared" si="0"/>
        <v>683.06550000000004</v>
      </c>
      <c r="C3" s="4">
        <f t="shared" si="1"/>
        <v>819.67860000000007</v>
      </c>
      <c r="D3" s="4">
        <f t="shared" si="2"/>
        <v>983.61432000000002</v>
      </c>
      <c r="E3" s="5">
        <f t="shared" si="3"/>
        <v>40000000</v>
      </c>
      <c r="F3" s="4">
        <f t="shared" si="4"/>
        <v>58560</v>
      </c>
      <c r="G3" s="4">
        <f t="shared" si="5"/>
        <v>48800</v>
      </c>
      <c r="H3" s="4">
        <f t="shared" si="6"/>
        <v>40666</v>
      </c>
      <c r="I3" s="4">
        <f t="shared" si="7"/>
        <v>0</v>
      </c>
      <c r="J3" s="4">
        <f t="shared" si="8"/>
        <v>0</v>
      </c>
      <c r="O3">
        <v>0</v>
      </c>
      <c r="P3">
        <f>76.15*10.764</f>
        <v>819.67859999999996</v>
      </c>
      <c r="Q3">
        <f t="shared" si="9"/>
        <v>683.06550000000004</v>
      </c>
      <c r="R3" s="2">
        <v>40000000</v>
      </c>
      <c r="S3" s="2" t="s">
        <v>91</v>
      </c>
    </row>
    <row r="4" spans="1:19" x14ac:dyDescent="0.25">
      <c r="A4" s="4">
        <v>3</v>
      </c>
      <c r="B4" s="4">
        <f t="shared" si="0"/>
        <v>1000.3343999999998</v>
      </c>
      <c r="C4" s="4">
        <f t="shared" si="1"/>
        <v>1200.4012799999998</v>
      </c>
      <c r="D4" s="4">
        <f t="shared" si="2"/>
        <v>1440.4815359999998</v>
      </c>
      <c r="E4" s="5">
        <f t="shared" si="3"/>
        <v>70000000</v>
      </c>
      <c r="F4" s="77">
        <f t="shared" si="4"/>
        <v>69977</v>
      </c>
      <c r="G4" s="77">
        <f t="shared" si="5"/>
        <v>58314</v>
      </c>
      <c r="H4" s="77">
        <f t="shared" si="6"/>
        <v>48595</v>
      </c>
      <c r="I4" s="77">
        <f t="shared" si="7"/>
        <v>0</v>
      </c>
      <c r="J4" s="77">
        <f t="shared" si="8"/>
        <v>0</v>
      </c>
      <c r="K4" s="7"/>
      <c r="L4" s="7"/>
      <c r="M4" s="7"/>
      <c r="N4" s="7"/>
      <c r="O4" s="7">
        <v>0</v>
      </c>
      <c r="P4" s="7">
        <f>111.52*10.764</f>
        <v>1200.4012799999998</v>
      </c>
      <c r="Q4" s="7">
        <f t="shared" si="9"/>
        <v>1000.3343999999998</v>
      </c>
      <c r="R4" s="78">
        <v>70000000</v>
      </c>
      <c r="S4" s="78" t="s">
        <v>92</v>
      </c>
    </row>
    <row r="5" spans="1:19" x14ac:dyDescent="0.25">
      <c r="A5" s="4">
        <v>4</v>
      </c>
      <c r="B5" s="4">
        <f t="shared" si="0"/>
        <v>1150</v>
      </c>
      <c r="C5" s="4">
        <f t="shared" si="1"/>
        <v>1380</v>
      </c>
      <c r="D5" s="4">
        <f t="shared" si="2"/>
        <v>1656</v>
      </c>
      <c r="E5" s="5">
        <f t="shared" si="3"/>
        <v>72500000</v>
      </c>
      <c r="F5" s="4">
        <f t="shared" si="4"/>
        <v>63043</v>
      </c>
      <c r="G5" s="4">
        <f t="shared" si="5"/>
        <v>52536</v>
      </c>
      <c r="H5" s="4">
        <f t="shared" si="6"/>
        <v>43780</v>
      </c>
      <c r="I5" s="4">
        <f t="shared" si="7"/>
        <v>0</v>
      </c>
      <c r="J5" s="4">
        <f t="shared" si="8"/>
        <v>0</v>
      </c>
      <c r="O5">
        <v>0</v>
      </c>
      <c r="P5">
        <f t="shared" ref="P5:P10" si="10">O5/1.2</f>
        <v>0</v>
      </c>
      <c r="Q5">
        <v>1150</v>
      </c>
      <c r="R5" s="2">
        <v>72500000</v>
      </c>
      <c r="S5" s="2"/>
    </row>
    <row r="6" spans="1:19" x14ac:dyDescent="0.25">
      <c r="A6" s="4">
        <v>5</v>
      </c>
      <c r="B6" s="4">
        <f t="shared" si="0"/>
        <v>1001</v>
      </c>
      <c r="C6" s="4">
        <f t="shared" si="1"/>
        <v>1201.2</v>
      </c>
      <c r="D6" s="4">
        <f t="shared" si="2"/>
        <v>1441.44</v>
      </c>
      <c r="E6" s="5">
        <f t="shared" si="3"/>
        <v>68500000</v>
      </c>
      <c r="F6" s="4">
        <f t="shared" si="4"/>
        <v>68432</v>
      </c>
      <c r="G6" s="4">
        <f t="shared" si="5"/>
        <v>57026</v>
      </c>
      <c r="H6" s="4">
        <f t="shared" si="6"/>
        <v>47522</v>
      </c>
      <c r="I6" s="4">
        <f t="shared" si="7"/>
        <v>0</v>
      </c>
      <c r="J6" s="4">
        <f t="shared" si="8"/>
        <v>0</v>
      </c>
      <c r="O6">
        <v>0</v>
      </c>
      <c r="P6">
        <f t="shared" si="10"/>
        <v>0</v>
      </c>
      <c r="Q6">
        <v>1001</v>
      </c>
      <c r="R6" s="2">
        <v>68500000</v>
      </c>
      <c r="S6" s="2"/>
    </row>
    <row r="7" spans="1:19" x14ac:dyDescent="0.25">
      <c r="A7" s="4">
        <v>6</v>
      </c>
      <c r="B7" s="4">
        <f t="shared" si="0"/>
        <v>1200</v>
      </c>
      <c r="C7" s="4">
        <f t="shared" si="1"/>
        <v>1440</v>
      </c>
      <c r="D7" s="4">
        <f t="shared" si="2"/>
        <v>1728</v>
      </c>
      <c r="E7" s="5">
        <f t="shared" si="3"/>
        <v>70000000</v>
      </c>
      <c r="F7" s="4">
        <f t="shared" si="4"/>
        <v>58333</v>
      </c>
      <c r="G7" s="4">
        <f t="shared" si="5"/>
        <v>48611</v>
      </c>
      <c r="H7" s="4">
        <f t="shared" si="6"/>
        <v>40509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v>1200</v>
      </c>
      <c r="R7" s="2">
        <v>70000000</v>
      </c>
      <c r="S7" s="2"/>
    </row>
    <row r="8" spans="1:19" x14ac:dyDescent="0.25">
      <c r="A8" s="4">
        <v>7</v>
      </c>
      <c r="B8" s="4">
        <f t="shared" si="0"/>
        <v>586.18949999999995</v>
      </c>
      <c r="C8" s="4">
        <f t="shared" si="1"/>
        <v>703.42739999999992</v>
      </c>
      <c r="D8" s="4">
        <f t="shared" si="2"/>
        <v>844.1128799999999</v>
      </c>
      <c r="E8" s="5">
        <f t="shared" si="3"/>
        <v>22100000</v>
      </c>
      <c r="F8" s="4">
        <f t="shared" si="4"/>
        <v>37701</v>
      </c>
      <c r="G8" s="4">
        <f t="shared" si="5"/>
        <v>31418</v>
      </c>
      <c r="H8" s="4">
        <f t="shared" si="6"/>
        <v>26181</v>
      </c>
      <c r="I8" s="4">
        <f t="shared" si="7"/>
        <v>0</v>
      </c>
      <c r="J8" s="4">
        <f t="shared" si="8"/>
        <v>0</v>
      </c>
      <c r="O8">
        <v>0</v>
      </c>
      <c r="P8">
        <f>65.35*10.764</f>
        <v>703.42739999999992</v>
      </c>
      <c r="Q8">
        <f t="shared" si="9"/>
        <v>586.18949999999995</v>
      </c>
      <c r="R8" s="2">
        <v>22100000</v>
      </c>
      <c r="S8" s="2" t="s">
        <v>93</v>
      </c>
    </row>
    <row r="9" spans="1:19" x14ac:dyDescent="0.25">
      <c r="A9" s="4">
        <v>8</v>
      </c>
      <c r="B9" s="4">
        <f t="shared" si="0"/>
        <v>1307.4671999999998</v>
      </c>
      <c r="C9" s="4">
        <f t="shared" si="1"/>
        <v>1568.9606399999998</v>
      </c>
      <c r="D9" s="4">
        <f t="shared" si="2"/>
        <v>1882.7527679999996</v>
      </c>
      <c r="E9" s="5">
        <f t="shared" si="3"/>
        <v>86500000</v>
      </c>
      <c r="F9" s="4">
        <f t="shared" si="4"/>
        <v>66158</v>
      </c>
      <c r="G9" s="4">
        <f t="shared" si="5"/>
        <v>55132</v>
      </c>
      <c r="H9" s="4">
        <f t="shared" si="6"/>
        <v>45943</v>
      </c>
      <c r="I9" s="4">
        <f t="shared" si="7"/>
        <v>0</v>
      </c>
      <c r="J9" s="4">
        <f t="shared" si="8"/>
        <v>0</v>
      </c>
      <c r="O9">
        <v>0</v>
      </c>
      <c r="P9">
        <f>145.76*10.764</f>
        <v>1568.9606399999998</v>
      </c>
      <c r="Q9">
        <f t="shared" si="9"/>
        <v>1307.4671999999998</v>
      </c>
      <c r="R9" s="2">
        <v>86500000</v>
      </c>
      <c r="S9" s="2" t="s">
        <v>94</v>
      </c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74" t="s">
        <v>85</v>
      </c>
    </row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57" t="s">
        <v>71</v>
      </c>
      <c r="G27" s="57">
        <v>978</v>
      </c>
    </row>
    <row r="28" spans="1:19" s="10" customFormat="1" x14ac:dyDescent="0.25">
      <c r="C28" s="72" t="s">
        <v>75</v>
      </c>
      <c r="D28" s="72" t="s">
        <v>89</v>
      </c>
      <c r="F28" s="57" t="s">
        <v>84</v>
      </c>
      <c r="G28" s="57">
        <v>1000.5</v>
      </c>
      <c r="H28" s="10">
        <f>G28-G27</f>
        <v>22.5</v>
      </c>
    </row>
    <row r="29" spans="1:19" s="10" customFormat="1" x14ac:dyDescent="0.25">
      <c r="C29" s="72" t="s">
        <v>1</v>
      </c>
      <c r="D29" s="72">
        <v>70000000</v>
      </c>
      <c r="F29" s="57" t="s">
        <v>72</v>
      </c>
      <c r="G29" s="57">
        <v>1201</v>
      </c>
      <c r="H29" s="10">
        <f>G29/G28</f>
        <v>1.2003998000999501</v>
      </c>
    </row>
    <row r="30" spans="1:19" s="10" customFormat="1" x14ac:dyDescent="0.25">
      <c r="F30" s="57" t="s">
        <v>73</v>
      </c>
      <c r="G30" s="57"/>
    </row>
    <row r="31" spans="1:19" s="10" customFormat="1" x14ac:dyDescent="0.25">
      <c r="C31" s="75" t="s">
        <v>86</v>
      </c>
      <c r="D31" s="75"/>
      <c r="F31" s="75" t="s">
        <v>74</v>
      </c>
      <c r="G31" s="75">
        <f>G29*G30</f>
        <v>0</v>
      </c>
      <c r="H31" s="10">
        <f>G31/D29</f>
        <v>0</v>
      </c>
    </row>
    <row r="32" spans="1:19" s="10" customFormat="1" x14ac:dyDescent="0.25">
      <c r="C32" s="75" t="s">
        <v>88</v>
      </c>
      <c r="D32" s="75">
        <v>1430</v>
      </c>
      <c r="F32" s="75" t="s">
        <v>24</v>
      </c>
      <c r="G32" s="75">
        <f>G31*90%</f>
        <v>0</v>
      </c>
    </row>
    <row r="33" spans="3:7" s="10" customFormat="1" x14ac:dyDescent="0.25">
      <c r="C33" s="75" t="s">
        <v>87</v>
      </c>
      <c r="D33" s="75">
        <v>37319</v>
      </c>
      <c r="F33" s="75" t="s">
        <v>25</v>
      </c>
      <c r="G33" s="75">
        <f>G31*80%</f>
        <v>0</v>
      </c>
    </row>
    <row r="34" spans="3:7" s="10" customFormat="1" x14ac:dyDescent="0.25">
      <c r="C34" s="75" t="s">
        <v>74</v>
      </c>
      <c r="D34" s="75">
        <f>D32*D33</f>
        <v>53366170</v>
      </c>
    </row>
    <row r="35" spans="3:7" s="10" customFormat="1" x14ac:dyDescent="0.25">
      <c r="C35" s="75"/>
      <c r="D35" s="75"/>
    </row>
    <row r="36" spans="3:7" s="10" customFormat="1" x14ac:dyDescent="0.25">
      <c r="D36" s="10">
        <v>70000000</v>
      </c>
    </row>
    <row r="37" spans="3:7" s="10" customFormat="1" x14ac:dyDescent="0.25">
      <c r="D37" s="10">
        <f>D36/D34</f>
        <v>1.3116924073809306</v>
      </c>
    </row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2024-02-10T05:36:42Z</dcterms:modified>
</cp:coreProperties>
</file>