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Chinchpokli (East)\Yash sudhir Tungar\"/>
    </mc:Choice>
  </mc:AlternateContent>
  <xr:revisionPtr revIDLastSave="0" documentId="13_ncr:1_{5A6BB9DF-ADC8-43F7-A75F-50722732B63E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3" i="4" l="1"/>
  <c r="Q2" i="4"/>
  <c r="Q6" i="4"/>
  <c r="G27" i="4" l="1"/>
  <c r="I28" i="4" l="1"/>
  <c r="Q4" i="4"/>
  <c r="P3" i="4"/>
  <c r="G31" i="4"/>
  <c r="P2" i="4"/>
  <c r="C5" i="25" l="1"/>
  <c r="C4" i="25"/>
  <c r="C3" i="25"/>
  <c r="B2" i="4"/>
  <c r="C2" i="4" s="1"/>
  <c r="B3" i="4"/>
  <c r="C3" i="4" s="1"/>
  <c r="D3" i="4" s="1"/>
  <c r="P4" i="4"/>
  <c r="P5" i="4"/>
  <c r="B6" i="4"/>
  <c r="C6" i="4" s="1"/>
  <c r="P7" i="4"/>
  <c r="B7" i="4" s="1"/>
  <c r="C7" i="4" s="1"/>
  <c r="D7" i="4" s="1"/>
  <c r="P8" i="4"/>
  <c r="Q9" i="4"/>
  <c r="B9" i="4" s="1"/>
  <c r="C9" i="4" s="1"/>
  <c r="D9" i="4" s="1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<sst xmlns="http://schemas.openxmlformats.org/spreadsheetml/2006/main" count="134" uniqueCount="92">
  <si>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</si>
  <si>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</si>
  <si>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</si>
  <si>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</si>
  <si>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</si>
  <si>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</si>
  <si>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</si>
  <si>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</si>
  <si>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</si>
  <si>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</si>
  <si>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</si>
  <si>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</si>
  <si>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</si>
  <si>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</si>
  <si>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</si>
  <si>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</si>
  <si>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</si>
  <si>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</si>
  <si>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</si>
  <si>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</si>
  <si>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</si>
  <si>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</si>
  <si>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</si>
  <si>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</si>
  <si>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</si>
  <si>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</si>
  <si>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</si>
  <si>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</si>
  <si>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</si>
  <si>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</si>
  <si>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</si>
  <si>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</si>
  <si>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</si>
  <si>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</si>
  <si>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</si>
  <si>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</si>
  <si>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</si>
  <si>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</si>
  <si>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</si>
  <si>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</si>
  <si>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</si>
  <si>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</si>
  <si>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</si>
  <si>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</si>
  <si>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</si>
  <si>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</si>
  <si>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</si>
  <si>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</si>
  <si>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</si>
  <si>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</si>
  <si>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</si>
  <si>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</si>
  <si>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</si>
  <si>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</si>
  <si>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</si>
  <si>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</si>
  <si>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</si>
  <si>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</si>
  <si>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</si>
  <si>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</si>
  <si>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</si>
  <si>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</si>
  <si>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</si>
  <si>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</si>
  <si>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</si>
  <si>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</si>
  <si>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</si>
  <si>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</si>
  <si>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</si>
  <si>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</si>
  <si>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</si>
  <si>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</si>
  <si>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</si>
  <si>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</si>
  <si>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</si>
  <si>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</si>
  <si>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</si>
  <si>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</si>
  <si>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</si>
  <si>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</si>
  <si>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</si>
  <si>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</si>
  <si>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</si>
  <si>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</si>
  <si>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OC-2013</t>
  </si>
  <si>
    <t>IGR-21.08.23</t>
  </si>
  <si>
    <t>IGR-01.06.22</t>
  </si>
  <si>
    <t>IGR-06.09.23</t>
  </si>
  <si>
    <t>13.09.2022</t>
  </si>
  <si>
    <t>MCA</t>
  </si>
  <si>
    <t>BALCONY</t>
  </si>
  <si>
    <t>TMCA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</si>
</sst>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0" fillId="0" borderId="9" xfId="0" applyFont="1" applyBorder="1" applyAlignment="1">
      <alignment horizontal="center"/>
    </xf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EE4B7C-4E4D-40F3-BB17-C1B6C6191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BD3CFB-7D51-45D2-A716-981B9C1B9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FC1032-4957-4558-AD2B-EEAA69347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20</xdr:col>
      <xdr:colOff>287492</xdr:colOff>
      <xdr:row>48</xdr:row>
      <xdr:rowOff>39308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C25F81-8DFC-411E-9148-0E572F960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479492" cy="86594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259423</xdr:colOff>
      <xdr:row>46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B6D12E-0379-4447-AA70-7500BDE36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109023" cy="894522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21095</xdr:colOff>
      <xdr:row>46</xdr:row>
      <xdr:rowOff>115539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01FAF0-CDA9-466B-81F9-6D403A38B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51495" cy="887853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516379</xdr:colOff>
      <xdr:row>47</xdr:row>
      <xdr:rowOff>10776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9C20DC-BD68-401A-86C6-E4FBCB9D5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37179" cy="896427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278220</xdr:colOff>
      <xdr:row>43</xdr:row>
      <xdr:rowOff>86880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B73CA02-B66B-484E-A479-E0EC11CAE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99020" cy="827838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449950</xdr:colOff>
      <xdr:row>47</xdr:row>
      <xdr:rowOff>20302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F67B62-28AE-41F8-B878-0DE0CB963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99550" cy="89738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L20" sqref="L20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>
        <f>C7*D13%</f>
        <v>285773.74900000001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>
        <f>C6+C8</f>
        <v>315173.74900000001</v>
      </c>
      <c r="D9" s="63" t="s">
        <v>62</v>
      </c>
      <c r="E9" s="64">
        <f>C9/10.764</f>
        <v>29280.355722779637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2013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11</v>
      </c>
      <c r="D13" s="70">
        <f>D12-C13</f>
        <v>89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9"/>
      <c r="L1" s="79"/>
      <c r="M1" s="79"/>
      <c r="N1" s="79"/>
      <c r="O1" s="79"/>
      <c r="P1" s="79"/>
      <c r="Q1" s="79"/>
      <c r="R1" s="79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C25" sqref="C25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38600</v>
      </c>
      <c r="D3" s="24" t="s">
        <v>75</v>
      </c>
      <c r="E3" s="6" t="s">
        <v>83</v>
      </c>
      <c r="F3" s="19"/>
    </row>
    <row r="4" spans="1:6" ht="30" x14ac:dyDescent="0.25">
      <c r="A4" s="23" t="s">
        <v>14</v>
      </c>
      <c r="B4" s="20"/>
      <c r="C4" s="21">
        <v>4000</v>
      </c>
      <c r="D4" s="24"/>
      <c r="F4" s="19"/>
    </row>
    <row r="5" spans="1:6" x14ac:dyDescent="0.25">
      <c r="A5" s="16" t="s">
        <v>15</v>
      </c>
      <c r="B5" s="20"/>
      <c r="C5" s="21">
        <f>C3-C4</f>
        <v>34600</v>
      </c>
      <c r="D5" s="24"/>
      <c r="F5" s="19"/>
    </row>
    <row r="6" spans="1:6" x14ac:dyDescent="0.25">
      <c r="A6" s="16" t="s">
        <v>16</v>
      </c>
      <c r="B6" s="20"/>
      <c r="C6" s="21">
        <f>C4</f>
        <v>4000</v>
      </c>
      <c r="D6" s="24"/>
      <c r="F6" s="19"/>
    </row>
    <row r="7" spans="1:6" x14ac:dyDescent="0.25">
      <c r="A7" s="16" t="s">
        <v>17</v>
      </c>
      <c r="B7" s="25"/>
      <c r="C7" s="26">
        <f>D7-D8</f>
        <v>11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49</v>
      </c>
      <c r="D8" s="26">
        <v>2013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16.5</v>
      </c>
      <c r="D10" s="26"/>
      <c r="F10" s="19"/>
    </row>
    <row r="11" spans="1:6" x14ac:dyDescent="0.25">
      <c r="A11" s="16"/>
      <c r="B11" s="27"/>
      <c r="C11" s="28">
        <f>C10%</f>
        <v>0.16500000000000001</v>
      </c>
      <c r="D11" s="28"/>
      <c r="F11" s="19"/>
    </row>
    <row r="12" spans="1:6" x14ac:dyDescent="0.25">
      <c r="A12" s="16" t="s">
        <v>21</v>
      </c>
      <c r="B12" s="20"/>
      <c r="C12" s="21">
        <f>C6*C11</f>
        <v>660</v>
      </c>
      <c r="D12" s="24"/>
      <c r="F12" s="19"/>
    </row>
    <row r="13" spans="1:6" x14ac:dyDescent="0.25">
      <c r="A13" s="16" t="s">
        <v>22</v>
      </c>
      <c r="B13" s="20"/>
      <c r="C13" s="21">
        <f>C6-C12</f>
        <v>3340</v>
      </c>
      <c r="D13" s="24"/>
      <c r="F13" s="19"/>
    </row>
    <row r="14" spans="1:6" x14ac:dyDescent="0.25">
      <c r="A14" s="16" t="s">
        <v>15</v>
      </c>
      <c r="B14" s="20"/>
      <c r="C14" s="21">
        <f>C5</f>
        <v>34600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37940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2254</v>
      </c>
      <c r="D18" s="26"/>
      <c r="F18" s="19"/>
    </row>
    <row r="19" spans="1:6" x14ac:dyDescent="0.25">
      <c r="A19" s="16" t="s">
        <v>73</v>
      </c>
      <c r="B19" s="6"/>
      <c r="C19" s="32">
        <f>C18*C16</f>
        <v>85516760</v>
      </c>
      <c r="D19" s="33"/>
      <c r="E19" s="70"/>
      <c r="F19" s="34"/>
    </row>
    <row r="20" spans="1:6" x14ac:dyDescent="0.25">
      <c r="A20" s="16" t="s">
        <v>24</v>
      </c>
      <c r="C20" s="35">
        <f>C19*90%</f>
        <v>76965084</v>
      </c>
      <c r="D20" s="32"/>
      <c r="F20" s="19"/>
    </row>
    <row r="21" spans="1:6" x14ac:dyDescent="0.25">
      <c r="A21" s="16" t="s">
        <v>25</v>
      </c>
      <c r="C21" s="35">
        <f>C19*80%</f>
        <v>68413408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9016000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178159.91666666666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N9" sqref="N9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890.47636363636343</v>
      </c>
      <c r="C2" s="4">
        <f t="shared" ref="C2:C16" si="1">B2*1.2</f>
        <v>1068.5716363636361</v>
      </c>
      <c r="D2" s="4">
        <f t="shared" ref="D2:D16" si="2">C2*1.2</f>
        <v>1282.2859636363632</v>
      </c>
      <c r="E2" s="5">
        <f t="shared" ref="E2:E16" si="3">R2</f>
        <v>32100000</v>
      </c>
      <c r="F2" s="77">
        <f t="shared" ref="F2:F15" si="4">ROUND((E2/B2),0)</f>
        <v>36048</v>
      </c>
      <c r="G2" s="77">
        <f t="shared" ref="G2:G15" si="5">ROUND((E2/C2),0)</f>
        <v>30040</v>
      </c>
      <c r="H2" s="77">
        <f t="shared" ref="H2:H15" si="6">ROUND((E2/D2),0)</f>
        <v>25033</v>
      </c>
      <c r="I2" s="77">
        <f t="shared" ref="I2:I15" si="7">T2</f>
        <v>0</v>
      </c>
      <c r="J2" s="77">
        <f t="shared" ref="J2:J15" si="8">U2</f>
        <v>0</v>
      </c>
      <c r="K2" s="7"/>
      <c r="L2" s="7"/>
      <c r="M2" s="7"/>
      <c r="N2" s="7"/>
      <c r="O2" s="7">
        <v>0</v>
      </c>
      <c r="P2" s="7">
        <f>91*10.764</f>
        <v>979.52399999999989</v>
      </c>
      <c r="Q2" s="7">
        <f>P2/1.1</f>
        <v>890.47636363636343</v>
      </c>
      <c r="R2" s="78">
        <v>32100000</v>
      </c>
      <c r="S2" s="78" t="s">
        <v>85</v>
      </c>
    </row>
    <row r="3" spans="1:19" x14ac:dyDescent="0.25">
      <c r="A3" s="4">
        <v>2</v>
      </c>
      <c r="B3" s="4">
        <f t="shared" si="0"/>
        <v>890.47636363636343</v>
      </c>
      <c r="C3" s="4">
        <f t="shared" si="1"/>
        <v>1068.5716363636361</v>
      </c>
      <c r="D3" s="4">
        <f t="shared" si="2"/>
        <v>1282.2859636363632</v>
      </c>
      <c r="E3" s="5">
        <f t="shared" si="3"/>
        <v>21000000</v>
      </c>
      <c r="F3" s="80">
        <f t="shared" si="4"/>
        <v>23583</v>
      </c>
      <c r="G3" s="80">
        <f t="shared" si="5"/>
        <v>19652</v>
      </c>
      <c r="H3" s="80">
        <f t="shared" si="6"/>
        <v>16377</v>
      </c>
      <c r="I3" s="80">
        <f t="shared" si="7"/>
        <v>0</v>
      </c>
      <c r="J3" s="80">
        <f t="shared" si="8"/>
        <v>0</v>
      </c>
      <c r="K3" s="81"/>
      <c r="L3" s="81"/>
      <c r="M3" s="81"/>
      <c r="N3" s="81"/>
      <c r="O3" s="81">
        <v>0</v>
      </c>
      <c r="P3" s="81">
        <f>91*10.764</f>
        <v>979.52399999999989</v>
      </c>
      <c r="Q3" s="81">
        <f>P3/1.1</f>
        <v>890.47636363636343</v>
      </c>
      <c r="R3" s="82">
        <v>21000000</v>
      </c>
      <c r="S3" s="82" t="s">
        <v>86</v>
      </c>
    </row>
    <row r="4" spans="1:19" x14ac:dyDescent="0.25">
      <c r="A4" s="4">
        <v>3</v>
      </c>
      <c r="B4" s="4">
        <f t="shared" si="0"/>
        <v>815.91119999999989</v>
      </c>
      <c r="C4" s="4">
        <f t="shared" si="1"/>
        <v>979.09343999999987</v>
      </c>
      <c r="D4" s="4">
        <f t="shared" si="2"/>
        <v>1174.9121279999997</v>
      </c>
      <c r="E4" s="5">
        <f t="shared" si="3"/>
        <v>27000000</v>
      </c>
      <c r="F4" s="80">
        <f t="shared" si="4"/>
        <v>33092</v>
      </c>
      <c r="G4" s="80">
        <f t="shared" si="5"/>
        <v>27577</v>
      </c>
      <c r="H4" s="80">
        <f t="shared" si="6"/>
        <v>22980</v>
      </c>
      <c r="I4" s="80">
        <f t="shared" si="7"/>
        <v>0</v>
      </c>
      <c r="J4" s="80">
        <f t="shared" si="8"/>
        <v>0</v>
      </c>
      <c r="K4" s="81"/>
      <c r="L4" s="81"/>
      <c r="M4" s="81"/>
      <c r="N4" s="81"/>
      <c r="O4" s="81">
        <v>0</v>
      </c>
      <c r="P4" s="81">
        <f t="shared" ref="P4:P10" si="9">O4/1.2</f>
        <v>0</v>
      </c>
      <c r="Q4" s="81">
        <f>75.8*10.764</f>
        <v>815.91119999999989</v>
      </c>
      <c r="R4" s="82">
        <v>27000000</v>
      </c>
      <c r="S4" s="82" t="s">
        <v>87</v>
      </c>
    </row>
    <row r="5" spans="1:19" x14ac:dyDescent="0.25">
      <c r="A5" s="4">
        <v>4</v>
      </c>
      <c r="B5" s="4">
        <f t="shared" si="0"/>
        <v>950</v>
      </c>
      <c r="C5" s="4">
        <f t="shared" si="1"/>
        <v>1140</v>
      </c>
      <c r="D5" s="4">
        <f t="shared" si="2"/>
        <v>1368</v>
      </c>
      <c r="E5" s="5">
        <f t="shared" si="3"/>
        <v>29900000</v>
      </c>
      <c r="F5" s="4">
        <f t="shared" si="4"/>
        <v>31474</v>
      </c>
      <c r="G5" s="4">
        <f t="shared" si="5"/>
        <v>26228</v>
      </c>
      <c r="H5" s="4">
        <f t="shared" si="6"/>
        <v>21857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950</v>
      </c>
      <c r="R5" s="2">
        <v>29900000</v>
      </c>
      <c r="S5" s="2"/>
    </row>
    <row r="6" spans="1:19" x14ac:dyDescent="0.25">
      <c r="A6" s="4">
        <v>5</v>
      </c>
      <c r="B6" s="4">
        <f t="shared" si="0"/>
        <v>1208.3333333333335</v>
      </c>
      <c r="C6" s="4">
        <f t="shared" si="1"/>
        <v>1450.0000000000002</v>
      </c>
      <c r="D6" s="4">
        <f t="shared" si="2"/>
        <v>1740.0000000000002</v>
      </c>
      <c r="E6" s="5">
        <f t="shared" si="3"/>
        <v>50000000</v>
      </c>
      <c r="F6" s="77">
        <f t="shared" si="4"/>
        <v>41379</v>
      </c>
      <c r="G6" s="77">
        <f t="shared" si="5"/>
        <v>34483</v>
      </c>
      <c r="H6" s="77">
        <f t="shared" si="6"/>
        <v>28736</v>
      </c>
      <c r="I6" s="77">
        <f t="shared" si="7"/>
        <v>0</v>
      </c>
      <c r="J6" s="77">
        <f t="shared" si="8"/>
        <v>0</v>
      </c>
      <c r="K6" s="7"/>
      <c r="L6" s="7"/>
      <c r="M6" s="7"/>
      <c r="N6" s="7"/>
      <c r="O6" s="7">
        <v>0</v>
      </c>
      <c r="P6" s="7">
        <v>1450</v>
      </c>
      <c r="Q6" s="7">
        <f t="shared" ref="Q6" si="10">P6/1.2</f>
        <v>1208.3333333333335</v>
      </c>
      <c r="R6" s="78">
        <v>50000000</v>
      </c>
      <c r="S6" s="2"/>
    </row>
    <row r="7" spans="1:19" x14ac:dyDescent="0.25">
      <c r="A7" s="4">
        <v>6</v>
      </c>
      <c r="B7" s="4">
        <f t="shared" si="0"/>
        <v>1640</v>
      </c>
      <c r="C7" s="4">
        <f t="shared" si="1"/>
        <v>1968</v>
      </c>
      <c r="D7" s="4">
        <f t="shared" si="2"/>
        <v>2361.6</v>
      </c>
      <c r="E7" s="5">
        <f t="shared" si="3"/>
        <v>90000000</v>
      </c>
      <c r="F7" s="4">
        <f t="shared" si="4"/>
        <v>54878</v>
      </c>
      <c r="G7" s="4">
        <f t="shared" si="5"/>
        <v>45732</v>
      </c>
      <c r="H7" s="4">
        <f t="shared" si="6"/>
        <v>38110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v>1640</v>
      </c>
      <c r="R7" s="2">
        <v>90000000</v>
      </c>
      <c r="S7" s="2"/>
    </row>
    <row r="8" spans="1:19" x14ac:dyDescent="0.25">
      <c r="A8" s="4">
        <v>7</v>
      </c>
      <c r="B8" s="4">
        <f t="shared" si="0"/>
        <v>1640</v>
      </c>
      <c r="C8" s="4">
        <f t="shared" si="1"/>
        <v>1968</v>
      </c>
      <c r="D8" s="4">
        <f t="shared" si="2"/>
        <v>2361.6</v>
      </c>
      <c r="E8" s="5">
        <f t="shared" si="3"/>
        <v>90000000</v>
      </c>
      <c r="F8" s="4">
        <f t="shared" si="4"/>
        <v>54878</v>
      </c>
      <c r="G8" s="4">
        <f t="shared" si="5"/>
        <v>45732</v>
      </c>
      <c r="H8" s="4">
        <f t="shared" si="6"/>
        <v>38110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v>1640</v>
      </c>
      <c r="R8" s="2">
        <v>90000000</v>
      </c>
      <c r="S8" s="2"/>
    </row>
    <row r="9" spans="1:19" x14ac:dyDescent="0.25">
      <c r="A9" s="4">
        <v>8</v>
      </c>
      <c r="B9" s="4">
        <f t="shared" si="0"/>
        <v>2625</v>
      </c>
      <c r="C9" s="4">
        <f t="shared" si="1"/>
        <v>3150</v>
      </c>
      <c r="D9" s="4">
        <f t="shared" si="2"/>
        <v>3780</v>
      </c>
      <c r="E9" s="5">
        <f t="shared" si="3"/>
        <v>100000000</v>
      </c>
      <c r="F9" s="77">
        <f t="shared" si="4"/>
        <v>38095</v>
      </c>
      <c r="G9" s="77">
        <f t="shared" si="5"/>
        <v>31746</v>
      </c>
      <c r="H9" s="77">
        <f t="shared" si="6"/>
        <v>26455</v>
      </c>
      <c r="I9" s="77">
        <f t="shared" si="7"/>
        <v>0</v>
      </c>
      <c r="J9" s="77">
        <f t="shared" si="8"/>
        <v>0</v>
      </c>
      <c r="K9" s="7"/>
      <c r="L9" s="7"/>
      <c r="M9" s="7"/>
      <c r="N9" s="7"/>
      <c r="O9" s="7">
        <v>0</v>
      </c>
      <c r="P9" s="7">
        <v>3150</v>
      </c>
      <c r="Q9" s="7">
        <f t="shared" ref="Q2:Q10" si="11">P9/1.2</f>
        <v>2625</v>
      </c>
      <c r="R9" s="78">
        <v>100000000</v>
      </c>
      <c r="S9" s="2"/>
    </row>
    <row r="10" spans="1:19" x14ac:dyDescent="0.25">
      <c r="A10" s="4">
        <v>9</v>
      </c>
      <c r="B10" s="4">
        <f t="shared" si="0"/>
        <v>1750</v>
      </c>
      <c r="C10" s="4">
        <f t="shared" si="1"/>
        <v>2100</v>
      </c>
      <c r="D10" s="4">
        <f t="shared" si="2"/>
        <v>2520</v>
      </c>
      <c r="E10" s="5">
        <f t="shared" si="3"/>
        <v>64000000</v>
      </c>
      <c r="F10" s="4">
        <f t="shared" si="4"/>
        <v>36571</v>
      </c>
      <c r="G10" s="4">
        <f t="shared" si="5"/>
        <v>30476</v>
      </c>
      <c r="H10" s="4">
        <f t="shared" si="6"/>
        <v>25397</v>
      </c>
      <c r="I10" s="4">
        <f t="shared" si="7"/>
        <v>0</v>
      </c>
      <c r="J10" s="4">
        <f t="shared" si="8"/>
        <v>0</v>
      </c>
      <c r="O10">
        <v>0</v>
      </c>
      <c r="P10">
        <v>2100</v>
      </c>
      <c r="Q10">
        <f t="shared" si="11"/>
        <v>1750</v>
      </c>
      <c r="R10" s="2">
        <v>64000000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2">O11/1.2</f>
        <v>0</v>
      </c>
      <c r="Q11">
        <f t="shared" ref="Q11:Q15" si="13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2"/>
        <v>0</v>
      </c>
      <c r="Q12">
        <f t="shared" si="13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2"/>
        <v>0</v>
      </c>
      <c r="Q13">
        <f t="shared" si="13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2"/>
        <v>0</v>
      </c>
      <c r="Q14">
        <f t="shared" si="13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2"/>
        <v>0</v>
      </c>
      <c r="Q15">
        <f t="shared" si="13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4">ROUND((E16/B16),0)</f>
        <v>#DIV/0!</v>
      </c>
      <c r="G16" s="4" t="e">
        <f t="shared" ref="G16" si="15">ROUND((E16/C16),0)</f>
        <v>#DIV/0!</v>
      </c>
      <c r="H16" s="4" t="e">
        <f t="shared" ref="H16" si="16">ROUND((E16/D16),0)</f>
        <v>#DIV/0!</v>
      </c>
      <c r="I16" s="4">
        <f t="shared" ref="I16" si="17">T16</f>
        <v>0</v>
      </c>
      <c r="J16" s="4">
        <f t="shared" ref="J16" si="18">U16</f>
        <v>0</v>
      </c>
      <c r="O16">
        <v>0</v>
      </c>
      <c r="P16">
        <f t="shared" ref="P16" si="19">O16/1.2</f>
        <v>0</v>
      </c>
      <c r="Q16">
        <f t="shared" ref="Q16" si="20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1">Q17</f>
        <v>0</v>
      </c>
      <c r="C17" s="4">
        <f t="shared" ref="C17:C21" si="22">B17*1.2</f>
        <v>0</v>
      </c>
      <c r="D17" s="4">
        <f t="shared" ref="D17:D21" si="23">C17*1.2</f>
        <v>0</v>
      </c>
      <c r="E17" s="5">
        <f t="shared" ref="E17:E21" si="24">R17</f>
        <v>0</v>
      </c>
      <c r="F17" s="4" t="e">
        <f t="shared" ref="F17" si="25">ROUND((E17/B17),0)</f>
        <v>#DIV/0!</v>
      </c>
      <c r="G17" s="4" t="e">
        <f t="shared" ref="G17" si="26">ROUND((E17/C17),0)</f>
        <v>#DIV/0!</v>
      </c>
      <c r="H17" s="4" t="e">
        <f t="shared" ref="H17" si="27">ROUND((E17/D17),0)</f>
        <v>#DIV/0!</v>
      </c>
      <c r="I17" s="4">
        <f t="shared" ref="I17" si="28">T17</f>
        <v>0</v>
      </c>
      <c r="J17" s="4">
        <f t="shared" ref="J17" si="29">U17</f>
        <v>0</v>
      </c>
      <c r="O17">
        <v>0</v>
      </c>
      <c r="P17">
        <f t="shared" ref="P17" si="30">O17/1.2</f>
        <v>0</v>
      </c>
      <c r="Q17">
        <f t="shared" ref="Q17" si="31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1"/>
        <v>0</v>
      </c>
      <c r="C18" s="4">
        <f t="shared" si="22"/>
        <v>0</v>
      </c>
      <c r="D18" s="4">
        <f t="shared" si="23"/>
        <v>0</v>
      </c>
      <c r="E18" s="5">
        <f t="shared" si="24"/>
        <v>0</v>
      </c>
      <c r="F18" s="4" t="e">
        <f t="shared" ref="F18:F21" si="32">ROUND((E18/B18),0)</f>
        <v>#DIV/0!</v>
      </c>
      <c r="G18" s="4" t="e">
        <f t="shared" ref="G18:G21" si="33">ROUND((E18/C18),0)</f>
        <v>#DIV/0!</v>
      </c>
      <c r="H18" s="4" t="e">
        <f t="shared" ref="H18:H21" si="34">ROUND((E18/D18),0)</f>
        <v>#DIV/0!</v>
      </c>
      <c r="I18" s="4">
        <f t="shared" ref="I18:J21" si="35">T18</f>
        <v>0</v>
      </c>
      <c r="J18" s="4">
        <f t="shared" si="35"/>
        <v>0</v>
      </c>
      <c r="O18">
        <v>0</v>
      </c>
      <c r="P18">
        <f t="shared" ref="P18" si="36">O18/1.2</f>
        <v>0</v>
      </c>
      <c r="Q18">
        <f t="shared" ref="Q18:Q21" si="37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1"/>
        <v>0</v>
      </c>
      <c r="C19" s="4">
        <f t="shared" si="22"/>
        <v>0</v>
      </c>
      <c r="D19" s="4">
        <f t="shared" si="23"/>
        <v>0</v>
      </c>
      <c r="E19" s="5">
        <f t="shared" si="24"/>
        <v>0</v>
      </c>
      <c r="F19" s="4" t="e">
        <f t="shared" si="32"/>
        <v>#DIV/0!</v>
      </c>
      <c r="G19" s="4" t="e">
        <f t="shared" si="33"/>
        <v>#DIV/0!</v>
      </c>
      <c r="H19" s="4" t="e">
        <f t="shared" si="34"/>
        <v>#DIV/0!</v>
      </c>
      <c r="I19" s="4">
        <f t="shared" si="35"/>
        <v>0</v>
      </c>
      <c r="J19" s="4">
        <f t="shared" si="35"/>
        <v>0</v>
      </c>
      <c r="O19">
        <v>0</v>
      </c>
      <c r="P19">
        <f>O19/1.2</f>
        <v>0</v>
      </c>
      <c r="Q19">
        <f t="shared" si="37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8">Q20</f>
        <v>0</v>
      </c>
      <c r="C20" s="4">
        <f t="shared" ref="C20" si="39">B20*1.2</f>
        <v>0</v>
      </c>
      <c r="D20" s="4">
        <f t="shared" ref="D20" si="40">C20*1.2</f>
        <v>0</v>
      </c>
      <c r="E20" s="5">
        <f t="shared" ref="E20" si="41">R20</f>
        <v>0</v>
      </c>
      <c r="F20" s="4" t="e">
        <f t="shared" ref="F20" si="42">ROUND((E20/B20),0)</f>
        <v>#DIV/0!</v>
      </c>
      <c r="G20" s="4" t="e">
        <f t="shared" ref="G20" si="43">ROUND((E20/C20),0)</f>
        <v>#DIV/0!</v>
      </c>
      <c r="H20" s="4" t="e">
        <f t="shared" ref="H20" si="44">ROUND((E20/D20),0)</f>
        <v>#DIV/0!</v>
      </c>
      <c r="I20" s="4">
        <f t="shared" ref="I20" si="45">T20</f>
        <v>0</v>
      </c>
      <c r="J20" s="4">
        <f t="shared" ref="J20" si="46">U20</f>
        <v>0</v>
      </c>
      <c r="O20">
        <v>0</v>
      </c>
      <c r="P20">
        <f t="shared" ref="P20" si="47">O20/1.2</f>
        <v>0</v>
      </c>
      <c r="Q20">
        <f t="shared" ref="Q20" si="48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1"/>
        <v>0</v>
      </c>
      <c r="C21" s="4">
        <f t="shared" si="22"/>
        <v>0</v>
      </c>
      <c r="D21" s="4">
        <f t="shared" si="23"/>
        <v>0</v>
      </c>
      <c r="E21" s="5">
        <f t="shared" si="24"/>
        <v>0</v>
      </c>
      <c r="F21" s="4" t="e">
        <f t="shared" si="32"/>
        <v>#DIV/0!</v>
      </c>
      <c r="G21" s="4" t="e">
        <f t="shared" si="33"/>
        <v>#DIV/0!</v>
      </c>
      <c r="H21" s="4" t="e">
        <f t="shared" si="34"/>
        <v>#DIV/0!</v>
      </c>
      <c r="I21" s="4">
        <f t="shared" si="35"/>
        <v>0</v>
      </c>
      <c r="J21" s="4">
        <f t="shared" si="35"/>
        <v>0</v>
      </c>
      <c r="O21">
        <v>0</v>
      </c>
      <c r="P21">
        <f>O21/1.2</f>
        <v>0</v>
      </c>
      <c r="Q21">
        <f t="shared" si="37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74" t="s">
        <v>84</v>
      </c>
    </row>
    <row r="24" spans="1:19" s="10" customFormat="1" x14ac:dyDescent="0.25">
      <c r="F24" s="73"/>
    </row>
    <row r="25" spans="1:19" s="10" customFormat="1" x14ac:dyDescent="0.25">
      <c r="F25" s="57" t="s">
        <v>89</v>
      </c>
      <c r="G25" s="57">
        <v>2347</v>
      </c>
    </row>
    <row r="26" spans="1:19" s="10" customFormat="1" x14ac:dyDescent="0.25">
      <c r="F26" s="57" t="s">
        <v>90</v>
      </c>
      <c r="G26" s="57">
        <v>125</v>
      </c>
    </row>
    <row r="27" spans="1:19" s="10" customFormat="1" x14ac:dyDescent="0.25">
      <c r="F27" s="57" t="s">
        <v>91</v>
      </c>
      <c r="G27" s="57">
        <f>SUM(G25:G26)</f>
        <v>2472</v>
      </c>
    </row>
    <row r="28" spans="1:19" s="10" customFormat="1" x14ac:dyDescent="0.25">
      <c r="C28" s="72" t="s">
        <v>74</v>
      </c>
      <c r="D28" s="72" t="s">
        <v>88</v>
      </c>
      <c r="F28" s="57" t="s">
        <v>83</v>
      </c>
      <c r="G28" s="57">
        <v>2254</v>
      </c>
      <c r="I28" s="10">
        <f>D29/G28</f>
        <v>23186.335403726709</v>
      </c>
    </row>
    <row r="29" spans="1:19" s="10" customFormat="1" x14ac:dyDescent="0.25">
      <c r="C29" s="72" t="s">
        <v>1</v>
      </c>
      <c r="D29" s="72">
        <v>52262000</v>
      </c>
      <c r="F29" s="57" t="s">
        <v>71</v>
      </c>
      <c r="G29" s="57">
        <v>2479</v>
      </c>
      <c r="H29" s="10">
        <f>G29/G28</f>
        <v>1.0998225377107365</v>
      </c>
      <c r="I29" s="10">
        <v>230.34</v>
      </c>
    </row>
    <row r="30" spans="1:19" s="10" customFormat="1" x14ac:dyDescent="0.25">
      <c r="F30" s="57" t="s">
        <v>72</v>
      </c>
      <c r="G30" s="57">
        <v>38000</v>
      </c>
      <c r="I30" s="10">
        <v>2479</v>
      </c>
    </row>
    <row r="31" spans="1:19" s="10" customFormat="1" x14ac:dyDescent="0.25">
      <c r="C31" s="75"/>
      <c r="D31" s="75"/>
      <c r="F31" s="75" t="s">
        <v>73</v>
      </c>
      <c r="G31" s="75">
        <f>G28*G30</f>
        <v>85652000</v>
      </c>
      <c r="H31" s="10">
        <f>G31/D29</f>
        <v>1.638896330029467</v>
      </c>
    </row>
    <row r="32" spans="1:19" s="10" customFormat="1" x14ac:dyDescent="0.25">
      <c r="C32" s="75"/>
      <c r="D32" s="75"/>
      <c r="F32" s="75" t="s">
        <v>24</v>
      </c>
      <c r="G32" s="75">
        <f>G31*90%</f>
        <v>77086800</v>
      </c>
    </row>
    <row r="33" spans="3:7" s="10" customFormat="1" x14ac:dyDescent="0.25">
      <c r="C33" s="75"/>
      <c r="D33" s="75"/>
      <c r="F33" s="75" t="s">
        <v>25</v>
      </c>
      <c r="G33" s="75">
        <f>G31*80%</f>
        <v>68521600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4"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2024-02-13T06:50:24Z</dcterms:modified>
</cp:coreProperties>
</file>