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umbai\Cosmos Bank (CB)\Naupada Branch\Kushal S. Shetty - Industrial Land &amp; Building\"/>
    </mc:Choice>
  </mc:AlternateContent>
  <xr:revisionPtr revIDLastSave="0" documentId="13_ncr:1_{0C9BEA15-8F67-420E-BAAF-86C833B1A0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2" sheetId="6" r:id="rId3"/>
    <sheet name="Sheet3" sheetId="7" r:id="rId4"/>
    <sheet name="Sheet4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0" i="4" l="1"/>
  <c r="C9" i="4" l="1"/>
  <c r="C11" i="4" l="1"/>
  <c r="O18" i="4"/>
  <c r="H18" i="4"/>
  <c r="J18" i="4" s="1"/>
  <c r="K18" i="4" s="1"/>
  <c r="L18" i="4" s="1"/>
  <c r="N18" i="4" s="1"/>
  <c r="O17" i="4"/>
  <c r="H17" i="4"/>
  <c r="I17" i="4" s="1"/>
  <c r="O16" i="4"/>
  <c r="H16" i="4"/>
  <c r="J16" i="4" s="1"/>
  <c r="K16" i="4" s="1"/>
  <c r="L16" i="4" s="1"/>
  <c r="N16" i="4" s="1"/>
  <c r="M18" i="4" l="1"/>
  <c r="I18" i="4"/>
  <c r="J17" i="4"/>
  <c r="K17" i="4" s="1"/>
  <c r="L17" i="4" s="1"/>
  <c r="N17" i="4" s="1"/>
  <c r="M17" i="4" s="1"/>
  <c r="M16" i="4"/>
  <c r="I16" i="4"/>
  <c r="C120" i="4"/>
  <c r="B89" i="4" l="1"/>
  <c r="B90" i="4" s="1"/>
  <c r="C20" i="4"/>
  <c r="C28" i="4" s="1"/>
  <c r="O19" i="4"/>
  <c r="N19" i="4"/>
  <c r="M19" i="4" l="1"/>
  <c r="O20" i="4" l="1"/>
  <c r="N20" i="4" l="1"/>
  <c r="M20" i="4" l="1"/>
  <c r="C33" i="4"/>
  <c r="C30" i="4"/>
  <c r="C36" i="4" s="1"/>
  <c r="C40" i="4"/>
  <c r="C34" i="4" l="1"/>
  <c r="C37" i="4" s="1"/>
  <c r="C41" i="4"/>
  <c r="C39" i="4" l="1"/>
  <c r="C38" i="4"/>
</calcChain>
</file>

<file path=xl/sharedStrings.xml><?xml version="1.0" encoding="utf-8"?>
<sst xmlns="http://schemas.openxmlformats.org/spreadsheetml/2006/main" count="59" uniqueCount="49">
  <si>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</si>
  <si>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</si>
  <si>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</si>
  <si>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</si>
  <si>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</si>
  <si>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</si>
  <si>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</si>
  <si>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</si>
  <si>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</si>
  <si>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</si>
  <si>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</si>
  <si>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</si>
  <si>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</si>
  <si>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</si>
  <si>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</si>
  <si>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</si>
  <si>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</si>
  <si>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</si>
  <si>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</si>
  <si>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</si>
  <si>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</si>
  <si>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</si>
  <si>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</si>
  <si>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</si>
  <si>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</si>
  <si>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</si>
  <si>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</si>
  <si>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</si>
  <si>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</si>
  <si>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>Total Fair Market Value</t>
  </si>
  <si>
    <t>`</t>
  </si>
  <si>
    <t>Age Of Build. In Years(approx)</t>
  </si>
  <si>
    <t>Sq.M</t>
  </si>
  <si>
    <t xml:space="preserve">60 Years from </t>
  </si>
  <si>
    <t xml:space="preserve">Lease </t>
  </si>
  <si>
    <t>25.03.2010</t>
  </si>
  <si>
    <t>First Floor</t>
  </si>
  <si>
    <t>Second Floor</t>
  </si>
  <si>
    <t>Total BUA</t>
  </si>
  <si>
    <t>Structure Value (as per approved plan)</t>
  </si>
  <si>
    <t>MR. KUSHAL S SHETTY</t>
  </si>
  <si>
    <t xml:space="preserve">Plinth /Ground </t>
  </si>
  <si>
    <t>Previous report</t>
  </si>
  <si>
    <t>agent conformation  60000 to 70000 per sq.M</t>
  </si>
  <si>
    <t>land area -X2/1</t>
  </si>
  <si>
    <t>land area -KX-15</t>
  </si>
  <si>
    <t>Total Plot Area</t>
  </si>
  <si>
    <t>Built Up Area (as per BCC)</t>
  </si>
  <si>
    <t>Industrial Land and Building No. Basement Floor, TTC Industrial Area, MIDC Kalwa Block, Plot No. X-2/1 &amp; KX-15, Village - Digha , District - Thane,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</si>
</sst>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6" fillId="0" borderId="0" xfId="1" applyFont="1" applyBorder="1"/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1" fillId="0" borderId="1" xfId="1" applyNumberFormat="1" applyFont="1" applyBorder="1"/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2" fontId="1" fillId="0" borderId="0" xfId="1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7" fillId="0" borderId="0" xfId="0" applyNumberFormat="1" applyFo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0" fontId="6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2" fontId="10" fillId="0" borderId="1" xfId="1" applyNumberFormat="1" applyFont="1" applyBorder="1"/>
    <xf numFmtId="4" fontId="10" fillId="0" borderId="1" xfId="0" applyNumberFormat="1" applyFont="1" applyBorder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9" fontId="3" fillId="0" borderId="0" xfId="0" applyNumberFormat="1" applyFont="1"/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988002</xdr:colOff>
      <xdr:row>14</xdr:row>
      <xdr:rowOff>100459</xdr:rowOff>
    </xdr:from>
    <xdr:to>
      <xdr:col>22</xdr:col>
      <xdr:colOff>55872</xdr:colOff>
      <xdr:row>36</xdr:row>
      <xdr:rowOff>405490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B4201-7FC4-480E-8FF9-742B86490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02"/>
        <a:stretch/>
      </xdr:blipFill>
      <xdr:spPr>
        <a:xfrm>
          <a:off x="17319047" y="4274141"/>
          <a:ext cx="5735370" cy="511948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126524</xdr:colOff>
      <xdr:row>36</xdr:row>
      <xdr:rowOff>38099</xdr:rowOff>
    </xdr:from>
    <xdr:to>
      <xdr:col>19</xdr:col>
      <xdr:colOff>550835</xdr:colOff>
      <xdr:row>57</xdr:row>
      <xdr:rowOff>67898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9168B3-7E18-4F80-A030-67832EBFA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7724" y="8648699"/>
          <a:ext cx="5758311" cy="463989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796636</xdr:colOff>
      <xdr:row>1</xdr:row>
      <xdr:rowOff>192233</xdr:rowOff>
    </xdr:from>
    <xdr:to>
      <xdr:col>18</xdr:col>
      <xdr:colOff>502227</xdr:colOff>
      <xdr:row>12</xdr:row>
      <xdr:rowOff>374545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219CBF-951D-4C1F-8858-EEA3477C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05113" y="400051"/>
          <a:ext cx="4961659" cy="291858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77065</xdr:colOff>
      <xdr:row>1</xdr:row>
      <xdr:rowOff>169438</xdr:rowOff>
    </xdr:from>
    <xdr:to>
      <xdr:col>21</xdr:col>
      <xdr:colOff>1107350</xdr:colOff>
      <xdr:row>13</xdr:row>
      <xdr:rowOff>85583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DBD483-6E68-4987-82AC-8D887E7D4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41610" y="377256"/>
          <a:ext cx="5030785" cy="30680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1:P177"/>
  <sheetViews>
    <sheetView tabSelected="1" zoomScale="110" zoomScaleNormal="110" workbookViewId="0">
      <pane xSplit="3" ySplit="14" topLeftCell="D36" activePane="bottomRight" state="frozen"/>
      <selection pane="topRight" activeCell="C1" sqref="C1"/>
      <selection pane="bottomLeft" activeCell="A7" sqref="A7"/>
      <selection pane="bottomRight" activeCell="I40" sqref="I40"/>
    </sheetView>
  </sheetViews>
  <sheetFormatPr defaultColWidth="20" defaultRowHeight="16.5" x14ac:dyDescent="0.3"/>
  <cols>
    <col min="1" max="1" width="6.7109375" style="1" customWidth="1"/>
    <col min="2" max="2" width="20" style="16" customWidth="1"/>
    <col min="3" max="3" width="16.7109375" style="66" customWidth="1"/>
    <col min="4" max="4" width="12.28515625" style="1" customWidth="1"/>
    <col min="5" max="5" width="9.42578125" style="1" customWidth="1"/>
    <col min="6" max="6" width="14.425781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8.85546875" style="4" customWidth="1"/>
    <col min="11" max="11" width="10.85546875" style="1" customWidth="1"/>
    <col min="12" max="12" width="14" style="4" customWidth="1"/>
    <col min="13" max="13" width="14.5703125" style="1" customWidth="1"/>
    <col min="14" max="14" width="17.28515625" style="4" customWidth="1"/>
    <col min="15" max="15" width="18.85546875" style="4" bestFit="1" customWidth="1"/>
    <col min="16" max="16384" width="20" style="1"/>
  </cols>
  <sheetData>
    <row r="1" spans="2:15" x14ac:dyDescent="0.3">
      <c r="C1" s="68"/>
    </row>
    <row r="2" spans="2:15" x14ac:dyDescent="0.3">
      <c r="B2" s="71"/>
      <c r="C2" s="69"/>
      <c r="D2" s="70"/>
      <c r="E2"/>
    </row>
    <row r="3" spans="2:15" ht="27.75" customHeight="1" x14ac:dyDescent="0.3">
      <c r="B3" s="90" t="s">
        <v>40</v>
      </c>
      <c r="C3" s="90"/>
      <c r="D3" s="90"/>
      <c r="E3" s="90"/>
      <c r="F3" s="90"/>
      <c r="G3" s="90"/>
    </row>
    <row r="4" spans="2:15" ht="36" customHeight="1" x14ac:dyDescent="0.3">
      <c r="B4" s="92" t="s">
        <v>48</v>
      </c>
      <c r="C4" s="93"/>
      <c r="D4" s="93"/>
      <c r="E4" s="93"/>
      <c r="F4" s="93"/>
      <c r="G4" s="93"/>
      <c r="H4" s="93"/>
      <c r="I4" s="93"/>
      <c r="J4" s="94"/>
      <c r="L4" s="1"/>
    </row>
    <row r="5" spans="2:15" ht="17.25" customHeight="1" x14ac:dyDescent="0.3">
      <c r="B5" s="75"/>
      <c r="C5" s="75"/>
      <c r="D5" s="75"/>
      <c r="E5" s="75"/>
      <c r="F5" s="75"/>
      <c r="G5" s="75"/>
      <c r="H5" s="75"/>
      <c r="I5" s="1"/>
      <c r="J5" s="1"/>
      <c r="L5" s="1"/>
    </row>
    <row r="6" spans="2:15" ht="15.75" customHeight="1" x14ac:dyDescent="0.3">
      <c r="B6" s="6" t="s">
        <v>11</v>
      </c>
      <c r="C6" s="56"/>
    </row>
    <row r="7" spans="2:15" x14ac:dyDescent="0.3">
      <c r="B7" s="12" t="s">
        <v>44</v>
      </c>
      <c r="C7" s="67">
        <v>383</v>
      </c>
      <c r="D7" s="38" t="s">
        <v>32</v>
      </c>
      <c r="G7" s="1"/>
      <c r="H7" s="1"/>
      <c r="I7" s="1"/>
      <c r="K7" s="4"/>
      <c r="M7" s="4"/>
      <c r="N7" s="1"/>
      <c r="O7" s="1"/>
    </row>
    <row r="8" spans="2:15" x14ac:dyDescent="0.3">
      <c r="B8" s="12" t="s">
        <v>45</v>
      </c>
      <c r="C8" s="67">
        <v>350</v>
      </c>
      <c r="D8" s="38" t="s">
        <v>32</v>
      </c>
      <c r="G8" s="1"/>
      <c r="H8" s="1"/>
      <c r="I8" s="1"/>
      <c r="K8" s="4"/>
      <c r="M8" s="4"/>
      <c r="N8" s="1"/>
      <c r="O8" s="1"/>
    </row>
    <row r="9" spans="2:15" x14ac:dyDescent="0.3">
      <c r="B9" s="81" t="s">
        <v>46</v>
      </c>
      <c r="C9" s="67">
        <f>C8+C7</f>
        <v>733</v>
      </c>
      <c r="D9" s="38" t="s">
        <v>32</v>
      </c>
      <c r="G9" s="1"/>
      <c r="H9" s="1"/>
      <c r="I9" s="1"/>
      <c r="K9" s="4"/>
      <c r="M9" s="4"/>
      <c r="N9" s="1"/>
      <c r="O9" s="1"/>
    </row>
    <row r="10" spans="2:15" x14ac:dyDescent="0.3">
      <c r="B10" s="13" t="s">
        <v>5</v>
      </c>
      <c r="C10" s="57">
        <v>57500</v>
      </c>
      <c r="D10" s="14"/>
      <c r="F10" s="79">
        <v>54000</v>
      </c>
      <c r="G10" s="79" t="s">
        <v>42</v>
      </c>
      <c r="H10" s="79">
        <v>2016</v>
      </c>
      <c r="K10" s="4"/>
      <c r="M10" s="4"/>
      <c r="N10" s="1"/>
      <c r="O10" s="1"/>
    </row>
    <row r="11" spans="2:15" x14ac:dyDescent="0.3">
      <c r="B11" s="82" t="s">
        <v>16</v>
      </c>
      <c r="C11" s="83">
        <f>C9*C10</f>
        <v>42147500</v>
      </c>
      <c r="D11" s="84"/>
      <c r="F11" s="18" t="s">
        <v>43</v>
      </c>
      <c r="G11" s="20"/>
      <c r="H11" s="1"/>
      <c r="K11" s="4"/>
      <c r="M11" s="4"/>
      <c r="N11" s="1"/>
      <c r="O11" s="1"/>
    </row>
    <row r="12" spans="2:15" ht="20.25" customHeight="1" x14ac:dyDescent="0.3">
      <c r="B12" s="39"/>
      <c r="C12" s="59"/>
      <c r="D12" s="40"/>
      <c r="F12" s="18"/>
      <c r="G12" s="20"/>
      <c r="H12" s="1"/>
      <c r="K12" s="4"/>
      <c r="M12" s="4"/>
      <c r="N12" s="1"/>
      <c r="O12" s="1"/>
    </row>
    <row r="13" spans="2:15" ht="33" customHeight="1" x14ac:dyDescent="0.3">
      <c r="B13" s="91" t="s">
        <v>39</v>
      </c>
      <c r="C13" s="91"/>
      <c r="E13" s="17"/>
    </row>
    <row r="14" spans="2:15" s="2" customFormat="1" ht="63.75" x14ac:dyDescent="0.2">
      <c r="B14" s="41" t="s">
        <v>17</v>
      </c>
      <c r="C14" s="60" t="s">
        <v>47</v>
      </c>
      <c r="D14" s="41" t="s">
        <v>0</v>
      </c>
      <c r="E14" s="41" t="s">
        <v>1</v>
      </c>
      <c r="F14" s="41" t="s">
        <v>2</v>
      </c>
      <c r="G14" s="41" t="s">
        <v>18</v>
      </c>
      <c r="H14" s="41" t="s">
        <v>31</v>
      </c>
      <c r="I14" s="41" t="s">
        <v>19</v>
      </c>
      <c r="J14" s="41" t="s">
        <v>3</v>
      </c>
      <c r="K14" s="41" t="s">
        <v>4</v>
      </c>
      <c r="L14" s="41" t="s">
        <v>14</v>
      </c>
      <c r="M14" s="41" t="s">
        <v>20</v>
      </c>
      <c r="N14" s="41" t="s">
        <v>15</v>
      </c>
      <c r="O14" s="41" t="s">
        <v>21</v>
      </c>
    </row>
    <row r="15" spans="2:15" s="22" customFormat="1" x14ac:dyDescent="0.2">
      <c r="B15" s="21"/>
      <c r="C15" s="60" t="s">
        <v>28</v>
      </c>
      <c r="D15" s="41"/>
      <c r="E15" s="41"/>
      <c r="F15" s="41"/>
      <c r="G15" s="3" t="s">
        <v>22</v>
      </c>
      <c r="H15" s="41"/>
      <c r="I15" s="41"/>
      <c r="J15" s="3"/>
      <c r="K15" s="3"/>
      <c r="L15" s="3" t="s">
        <v>22</v>
      </c>
      <c r="M15" s="3" t="s">
        <v>22</v>
      </c>
      <c r="N15" s="3" t="s">
        <v>22</v>
      </c>
      <c r="O15" s="3" t="s">
        <v>22</v>
      </c>
    </row>
    <row r="16" spans="2:15" s="22" customFormat="1" x14ac:dyDescent="0.3">
      <c r="B16" s="48" t="s">
        <v>41</v>
      </c>
      <c r="C16" s="48">
        <v>59.14</v>
      </c>
      <c r="D16" s="48">
        <v>2006</v>
      </c>
      <c r="E16" s="23">
        <v>2024</v>
      </c>
      <c r="F16" s="43">
        <v>50</v>
      </c>
      <c r="G16" s="43">
        <v>30000</v>
      </c>
      <c r="H16" s="43">
        <f t="shared" ref="H16:H18" si="0">E16-D16</f>
        <v>18</v>
      </c>
      <c r="I16" s="43">
        <f t="shared" ref="I16:I18" si="1">F16-H16</f>
        <v>32</v>
      </c>
      <c r="J16" s="43">
        <f t="shared" ref="J16:J18" si="2">IF(H16&gt;=5,90*H16/F16,0)</f>
        <v>32.4</v>
      </c>
      <c r="K16" s="43">
        <f t="shared" ref="K16:K18" si="3">G16/100*J16</f>
        <v>9720</v>
      </c>
      <c r="L16" s="43">
        <f t="shared" ref="L16:L18" si="4">ROUND((G16-K16),0)</f>
        <v>20280</v>
      </c>
      <c r="M16" s="43">
        <f t="shared" ref="M16:M19" si="5">O16-N16</f>
        <v>574841</v>
      </c>
      <c r="N16" s="43">
        <f t="shared" ref="N16:N19" si="6">ROUND(L16*C16,0)</f>
        <v>1199359</v>
      </c>
      <c r="O16" s="43">
        <f t="shared" ref="O16:O19" si="7">ROUND(G16*C16,0)</f>
        <v>1774200</v>
      </c>
    </row>
    <row r="17" spans="2:15" s="22" customFormat="1" x14ac:dyDescent="0.3">
      <c r="B17" s="48" t="s">
        <v>36</v>
      </c>
      <c r="C17" s="48">
        <v>171.76</v>
      </c>
      <c r="D17" s="48">
        <v>2006</v>
      </c>
      <c r="E17" s="23">
        <v>2024</v>
      </c>
      <c r="F17" s="43">
        <v>50</v>
      </c>
      <c r="G17" s="43">
        <v>30000</v>
      </c>
      <c r="H17" s="43">
        <f t="shared" si="0"/>
        <v>18</v>
      </c>
      <c r="I17" s="43">
        <f t="shared" si="1"/>
        <v>32</v>
      </c>
      <c r="J17" s="43">
        <f t="shared" si="2"/>
        <v>32.4</v>
      </c>
      <c r="K17" s="43">
        <f t="shared" si="3"/>
        <v>9720</v>
      </c>
      <c r="L17" s="43">
        <f t="shared" si="4"/>
        <v>20280</v>
      </c>
      <c r="M17" s="43">
        <f t="shared" si="5"/>
        <v>1669507</v>
      </c>
      <c r="N17" s="43">
        <f t="shared" si="6"/>
        <v>3483293</v>
      </c>
      <c r="O17" s="43">
        <f t="shared" si="7"/>
        <v>5152800</v>
      </c>
    </row>
    <row r="18" spans="2:15" s="22" customFormat="1" x14ac:dyDescent="0.3">
      <c r="B18" s="48" t="s">
        <v>37</v>
      </c>
      <c r="C18" s="48">
        <v>151.78</v>
      </c>
      <c r="D18" s="48">
        <v>2006</v>
      </c>
      <c r="E18" s="23">
        <v>2024</v>
      </c>
      <c r="F18" s="43">
        <v>50</v>
      </c>
      <c r="G18" s="43">
        <v>30000</v>
      </c>
      <c r="H18" s="43">
        <f t="shared" si="0"/>
        <v>18</v>
      </c>
      <c r="I18" s="43">
        <f t="shared" si="1"/>
        <v>32</v>
      </c>
      <c r="J18" s="43">
        <f t="shared" si="2"/>
        <v>32.4</v>
      </c>
      <c r="K18" s="43">
        <f t="shared" si="3"/>
        <v>9720</v>
      </c>
      <c r="L18" s="43">
        <f t="shared" si="4"/>
        <v>20280</v>
      </c>
      <c r="M18" s="43">
        <f t="shared" si="5"/>
        <v>1475302</v>
      </c>
      <c r="N18" s="43">
        <f t="shared" si="6"/>
        <v>3078098</v>
      </c>
      <c r="O18" s="43">
        <f t="shared" si="7"/>
        <v>4553400</v>
      </c>
    </row>
    <row r="19" spans="2:15" s="22" customFormat="1" x14ac:dyDescent="0.3">
      <c r="B19" s="48"/>
      <c r="C19" s="61"/>
      <c r="D19" s="48"/>
      <c r="E19" s="23"/>
      <c r="F19" s="43"/>
      <c r="G19" s="43"/>
      <c r="H19" s="43"/>
      <c r="I19" s="43"/>
      <c r="J19" s="43"/>
      <c r="K19" s="43"/>
      <c r="L19" s="43"/>
      <c r="M19" s="43">
        <f t="shared" si="5"/>
        <v>0</v>
      </c>
      <c r="N19" s="43">
        <f t="shared" si="6"/>
        <v>0</v>
      </c>
      <c r="O19" s="43">
        <f t="shared" si="7"/>
        <v>0</v>
      </c>
    </row>
    <row r="20" spans="2:15" s="26" customFormat="1" x14ac:dyDescent="0.3">
      <c r="B20" s="25" t="s">
        <v>38</v>
      </c>
      <c r="C20" s="62">
        <f>SUM(C16:C19)</f>
        <v>382.67999999999995</v>
      </c>
      <c r="D20" s="46"/>
      <c r="E20" s="46"/>
      <c r="F20" s="44"/>
      <c r="G20" s="43"/>
      <c r="H20" s="45"/>
      <c r="I20" s="45"/>
      <c r="J20" s="45"/>
      <c r="K20" s="45"/>
      <c r="L20" s="45"/>
      <c r="M20" s="47">
        <f>SUM(M16:M19)</f>
        <v>3719650</v>
      </c>
      <c r="N20" s="47">
        <f>SUM(N16:N19)</f>
        <v>7760750</v>
      </c>
      <c r="O20" s="47">
        <f>SUM(O16:O19)</f>
        <v>11480400</v>
      </c>
    </row>
    <row r="21" spans="2:15" s="26" customFormat="1" ht="18.75" customHeight="1" x14ac:dyDescent="0.3">
      <c r="B21" s="50"/>
      <c r="C21" s="63"/>
      <c r="D21" s="51"/>
      <c r="E21" s="51"/>
      <c r="F21" s="52"/>
      <c r="G21" s="53"/>
      <c r="H21" s="54"/>
      <c r="I21" s="54"/>
      <c r="J21" s="54"/>
      <c r="K21" s="54"/>
      <c r="L21" s="54"/>
      <c r="M21" s="55"/>
      <c r="N21" s="55"/>
      <c r="O21" s="55"/>
    </row>
    <row r="22" spans="2:15" x14ac:dyDescent="0.3">
      <c r="B22" s="85" t="s">
        <v>23</v>
      </c>
      <c r="C22" s="85"/>
      <c r="D22" s="24"/>
      <c r="E22" s="24"/>
      <c r="G22" s="76"/>
      <c r="H22" s="29"/>
      <c r="I22" s="1"/>
      <c r="J22" s="1"/>
      <c r="L22" s="1"/>
      <c r="N22" s="1"/>
      <c r="O22" s="1"/>
    </row>
    <row r="23" spans="2:15" x14ac:dyDescent="0.3">
      <c r="B23" s="12" t="s">
        <v>24</v>
      </c>
      <c r="C23" s="77"/>
      <c r="D23" s="24"/>
      <c r="E23" s="4"/>
      <c r="F23" s="76"/>
      <c r="H23" s="29"/>
      <c r="I23" s="1"/>
      <c r="J23" s="1"/>
      <c r="L23" s="1"/>
      <c r="N23" s="1"/>
      <c r="O23" s="1"/>
    </row>
    <row r="24" spans="2:15" x14ac:dyDescent="0.3">
      <c r="B24" s="13" t="s">
        <v>5</v>
      </c>
      <c r="C24" s="78"/>
      <c r="D24" s="24"/>
      <c r="E24" s="24"/>
      <c r="G24" s="29"/>
      <c r="H24" s="29"/>
      <c r="I24" s="26"/>
      <c r="J24" s="26"/>
      <c r="K24" s="26"/>
      <c r="L24" s="26"/>
      <c r="N24" s="19"/>
      <c r="O24" s="1"/>
    </row>
    <row r="25" spans="2:15" x14ac:dyDescent="0.3">
      <c r="B25" s="13" t="s">
        <v>6</v>
      </c>
      <c r="C25" s="77"/>
      <c r="D25" s="24"/>
      <c r="E25" s="24"/>
      <c r="G25" s="29"/>
      <c r="H25" s="29"/>
      <c r="I25" s="1"/>
      <c r="J25" s="1"/>
      <c r="L25" s="19"/>
      <c r="M25" s="19"/>
      <c r="N25" s="1"/>
      <c r="O25" s="1"/>
    </row>
    <row r="26" spans="2:15" x14ac:dyDescent="0.3">
      <c r="B26" s="27"/>
      <c r="C26" s="64"/>
      <c r="D26" s="24"/>
      <c r="E26" s="49"/>
      <c r="G26" s="29"/>
      <c r="H26" s="29"/>
      <c r="I26" s="1"/>
      <c r="J26" s="1"/>
      <c r="L26" s="1"/>
      <c r="N26" s="1"/>
      <c r="O26" s="1"/>
    </row>
    <row r="27" spans="2:15" ht="16.5" customHeight="1" x14ac:dyDescent="0.3">
      <c r="B27" s="86" t="s">
        <v>13</v>
      </c>
      <c r="C27" s="87"/>
      <c r="D27" s="24"/>
      <c r="E27" s="28"/>
      <c r="F27" s="11"/>
      <c r="G27" s="73"/>
      <c r="H27" s="72"/>
      <c r="I27" s="1"/>
      <c r="J27" s="1"/>
      <c r="L27" s="1"/>
      <c r="N27" s="1"/>
      <c r="O27" s="1"/>
    </row>
    <row r="28" spans="2:15" x14ac:dyDescent="0.3">
      <c r="B28" s="12" t="s">
        <v>9</v>
      </c>
      <c r="C28" s="58">
        <f>C9-C20</f>
        <v>350.32000000000005</v>
      </c>
      <c r="D28" s="30"/>
      <c r="E28" s="4"/>
      <c r="F28" s="11"/>
      <c r="H28" s="1"/>
      <c r="I28" s="1"/>
      <c r="J28" s="1"/>
      <c r="L28" s="1"/>
      <c r="N28" s="1"/>
      <c r="O28" s="1"/>
    </row>
    <row r="29" spans="2:15" x14ac:dyDescent="0.3">
      <c r="B29" s="13" t="s">
        <v>5</v>
      </c>
      <c r="C29" s="57">
        <v>1000</v>
      </c>
      <c r="D29" s="17"/>
      <c r="E29" s="4"/>
      <c r="H29" s="1"/>
      <c r="I29" s="1"/>
      <c r="J29" s="1"/>
      <c r="L29" s="1"/>
      <c r="N29" s="1"/>
      <c r="O29" s="1"/>
    </row>
    <row r="30" spans="2:15" x14ac:dyDescent="0.3">
      <c r="B30" s="13" t="s">
        <v>6</v>
      </c>
      <c r="C30" s="58">
        <f>ROUND((C28*C29),0)</f>
        <v>350320</v>
      </c>
      <c r="D30" s="5"/>
      <c r="E30" s="4"/>
      <c r="H30" s="1"/>
      <c r="I30" s="1"/>
      <c r="J30" s="1"/>
      <c r="L30" s="1"/>
      <c r="N30" s="1"/>
      <c r="O30" s="1"/>
    </row>
    <row r="31" spans="2:15" x14ac:dyDescent="0.3">
      <c r="C31" s="65"/>
      <c r="D31" s="5"/>
      <c r="E31" s="5"/>
      <c r="G31" s="11"/>
      <c r="I31" s="7"/>
      <c r="J31" s="7"/>
      <c r="M31" s="11"/>
    </row>
    <row r="32" spans="2:15" x14ac:dyDescent="0.3">
      <c r="B32" s="88"/>
      <c r="C32" s="89"/>
      <c r="D32" s="11"/>
      <c r="E32" s="4"/>
      <c r="F32" s="7"/>
      <c r="G32" s="7"/>
      <c r="H32" s="1"/>
      <c r="J32" s="11"/>
      <c r="K32" s="4"/>
      <c r="M32" s="4"/>
      <c r="N32" s="1"/>
      <c r="O32" s="1"/>
    </row>
    <row r="33" spans="2:16" x14ac:dyDescent="0.3">
      <c r="B33" s="31" t="s">
        <v>11</v>
      </c>
      <c r="C33" s="58">
        <f>C11</f>
        <v>42147500</v>
      </c>
      <c r="D33" s="9"/>
      <c r="E33" s="9"/>
      <c r="F33" s="10"/>
      <c r="G33" s="10"/>
      <c r="H33" s="1"/>
      <c r="J33" s="8"/>
      <c r="K33" s="4"/>
      <c r="M33" s="4"/>
      <c r="N33" s="1"/>
      <c r="O33" s="1"/>
    </row>
    <row r="34" spans="2:16" x14ac:dyDescent="0.3">
      <c r="B34" s="31" t="s">
        <v>12</v>
      </c>
      <c r="C34" s="58">
        <f>N20</f>
        <v>7760750</v>
      </c>
      <c r="D34" s="9"/>
      <c r="E34" s="9"/>
      <c r="F34" s="80"/>
      <c r="J34" s="10"/>
      <c r="K34" s="4"/>
      <c r="M34" s="4"/>
      <c r="N34" s="1"/>
      <c r="P34" s="4"/>
    </row>
    <row r="35" spans="2:16" ht="33" x14ac:dyDescent="0.3">
      <c r="B35" s="31" t="s">
        <v>25</v>
      </c>
      <c r="C35" s="58"/>
      <c r="D35" s="9"/>
      <c r="E35" s="9"/>
      <c r="F35" s="10"/>
      <c r="G35" s="10"/>
      <c r="J35" s="10"/>
      <c r="K35" s="4"/>
      <c r="M35" s="4"/>
      <c r="N35" s="1"/>
      <c r="O35" s="1"/>
    </row>
    <row r="36" spans="2:16" x14ac:dyDescent="0.3">
      <c r="B36" s="31" t="s">
        <v>10</v>
      </c>
      <c r="C36" s="58">
        <f>C30</f>
        <v>350320</v>
      </c>
      <c r="D36" s="9"/>
      <c r="E36" s="9"/>
      <c r="F36" s="10"/>
      <c r="G36" s="10"/>
      <c r="H36" s="1"/>
      <c r="J36" s="10"/>
      <c r="K36" s="4"/>
      <c r="M36" s="4"/>
      <c r="N36" s="1"/>
      <c r="O36" s="1"/>
    </row>
    <row r="37" spans="2:16" ht="33" x14ac:dyDescent="0.3">
      <c r="B37" s="32" t="s">
        <v>29</v>
      </c>
      <c r="C37" s="74">
        <f>C33+C34+C35+C36</f>
        <v>50258570</v>
      </c>
      <c r="D37" s="8"/>
      <c r="E37" s="4"/>
      <c r="F37" s="15">
        <v>50274750</v>
      </c>
      <c r="G37" s="4" t="s">
        <v>30</v>
      </c>
      <c r="J37" s="1"/>
      <c r="K37" s="4"/>
      <c r="M37" s="4"/>
      <c r="N37" s="1"/>
      <c r="O37" s="1"/>
    </row>
    <row r="38" spans="2:16" x14ac:dyDescent="0.3">
      <c r="B38" s="32" t="s">
        <v>7</v>
      </c>
      <c r="C38" s="74">
        <f>ROUND(C37*0.9,0)</f>
        <v>45232713</v>
      </c>
      <c r="D38" s="8"/>
      <c r="E38" s="4"/>
      <c r="J38" s="1"/>
      <c r="K38" s="4"/>
      <c r="M38" s="4"/>
      <c r="N38" s="1"/>
      <c r="O38" s="1"/>
    </row>
    <row r="39" spans="2:16" x14ac:dyDescent="0.3">
      <c r="B39" s="32" t="s">
        <v>8</v>
      </c>
      <c r="C39" s="74">
        <f>MROUND(C37*80%,1)</f>
        <v>40206856</v>
      </c>
      <c r="D39" s="8"/>
      <c r="E39" s="4"/>
      <c r="F39" s="15"/>
      <c r="G39" s="15"/>
      <c r="J39" s="1"/>
      <c r="K39" s="4"/>
      <c r="M39" s="4"/>
      <c r="N39" s="1"/>
      <c r="O39" s="1"/>
    </row>
    <row r="40" spans="2:16" x14ac:dyDescent="0.3">
      <c r="B40" s="32" t="s">
        <v>26</v>
      </c>
      <c r="C40" s="74">
        <f>O20</f>
        <v>11480400</v>
      </c>
      <c r="D40" s="20">
        <f>C40*0.85</f>
        <v>9758340</v>
      </c>
      <c r="E40" s="95">
        <v>0.85</v>
      </c>
      <c r="F40" s="4"/>
      <c r="J40" s="1"/>
      <c r="K40" s="4"/>
      <c r="M40" s="33"/>
      <c r="N40" s="1"/>
      <c r="O40" s="1"/>
    </row>
    <row r="41" spans="2:16" x14ac:dyDescent="0.3">
      <c r="B41" s="31" t="s">
        <v>27</v>
      </c>
      <c r="C41" s="74">
        <f>D11+N20</f>
        <v>7760750</v>
      </c>
      <c r="D41" s="4"/>
      <c r="E41" s="4"/>
      <c r="F41" s="4"/>
      <c r="J41" s="1"/>
      <c r="K41" s="4"/>
      <c r="M41" s="33"/>
      <c r="N41" s="1"/>
      <c r="O41" s="1"/>
    </row>
    <row r="42" spans="2:16" x14ac:dyDescent="0.3">
      <c r="B42" s="1"/>
      <c r="F42" s="80"/>
    </row>
    <row r="43" spans="2:16" x14ac:dyDescent="0.3">
      <c r="B43" s="1"/>
      <c r="F43" s="80"/>
      <c r="M43" s="34"/>
    </row>
    <row r="44" spans="2:16" x14ac:dyDescent="0.3">
      <c r="B44" s="1"/>
      <c r="M44" s="34"/>
    </row>
    <row r="45" spans="2:16" x14ac:dyDescent="0.3">
      <c r="B45" s="1"/>
      <c r="M45" s="34"/>
    </row>
    <row r="46" spans="2:16" x14ac:dyDescent="0.3">
      <c r="B46" s="1"/>
      <c r="M46" s="34"/>
    </row>
    <row r="47" spans="2:16" x14ac:dyDescent="0.3">
      <c r="B47" s="1"/>
      <c r="M47" s="34"/>
    </row>
    <row r="48" spans="2:16" x14ac:dyDescent="0.3">
      <c r="B48" s="1"/>
      <c r="M48" s="34"/>
    </row>
    <row r="49" spans="2:13" x14ac:dyDescent="0.3">
      <c r="B49" s="1"/>
      <c r="M49" s="34"/>
    </row>
    <row r="50" spans="2:13" x14ac:dyDescent="0.3">
      <c r="B50" s="1"/>
    </row>
    <row r="51" spans="2:13" x14ac:dyDescent="0.3">
      <c r="B51" s="1"/>
    </row>
    <row r="52" spans="2:13" x14ac:dyDescent="0.3">
      <c r="B52" s="1"/>
      <c r="C52" s="56"/>
    </row>
    <row r="53" spans="2:13" x14ac:dyDescent="0.3">
      <c r="B53" s="1"/>
      <c r="C53" s="56"/>
    </row>
    <row r="54" spans="2:13" x14ac:dyDescent="0.3">
      <c r="B54" s="1"/>
      <c r="C54" s="56"/>
    </row>
    <row r="55" spans="2:13" x14ac:dyDescent="0.3">
      <c r="B55" s="1"/>
    </row>
    <row r="56" spans="2:13" x14ac:dyDescent="0.3">
      <c r="B56" s="1"/>
      <c r="C56" s="56"/>
    </row>
    <row r="57" spans="2:13" x14ac:dyDescent="0.3">
      <c r="B57" s="1"/>
      <c r="C57" s="56"/>
      <c r="F57" s="15" t="s">
        <v>34</v>
      </c>
      <c r="G57" s="15" t="s">
        <v>33</v>
      </c>
      <c r="H57" s="4" t="s">
        <v>35</v>
      </c>
    </row>
    <row r="58" spans="2:13" x14ac:dyDescent="0.3">
      <c r="B58" s="1"/>
      <c r="C58" s="56"/>
    </row>
    <row r="59" spans="2:13" x14ac:dyDescent="0.3">
      <c r="B59" s="1"/>
      <c r="C59" s="56"/>
    </row>
    <row r="60" spans="2:13" x14ac:dyDescent="0.3">
      <c r="B60" s="1"/>
      <c r="C60" s="56"/>
    </row>
    <row r="61" spans="2:13" x14ac:dyDescent="0.3">
      <c r="B61" s="1"/>
      <c r="C61" s="56"/>
      <c r="G61" s="35"/>
      <c r="H61" s="35"/>
      <c r="I61" s="35"/>
      <c r="J61" s="35"/>
      <c r="K61" s="6"/>
    </row>
    <row r="62" spans="2:13" x14ac:dyDescent="0.3">
      <c r="B62" s="1"/>
      <c r="C62" s="56"/>
      <c r="G62" s="33"/>
      <c r="H62" s="1"/>
      <c r="I62" s="33"/>
      <c r="J62" s="33"/>
    </row>
    <row r="63" spans="2:13" x14ac:dyDescent="0.3">
      <c r="B63" s="1"/>
      <c r="C63" s="56"/>
      <c r="G63" s="33"/>
      <c r="H63" s="33"/>
      <c r="I63" s="42"/>
      <c r="J63" s="42"/>
    </row>
    <row r="64" spans="2:13" x14ac:dyDescent="0.3">
      <c r="B64" s="1"/>
      <c r="C64" s="56"/>
      <c r="G64" s="33"/>
      <c r="H64" s="33"/>
      <c r="I64" s="33"/>
      <c r="J64" s="33"/>
    </row>
    <row r="65" spans="2:10" x14ac:dyDescent="0.3">
      <c r="B65" s="1"/>
      <c r="C65" s="56"/>
      <c r="G65" s="33"/>
      <c r="H65" s="36"/>
      <c r="I65" s="33"/>
      <c r="J65" s="33"/>
    </row>
    <row r="66" spans="2:10" x14ac:dyDescent="0.3">
      <c r="B66" s="1"/>
      <c r="C66" s="56"/>
      <c r="G66" s="33"/>
      <c r="H66" s="33"/>
      <c r="I66" s="33"/>
      <c r="J66" s="33"/>
    </row>
    <row r="67" spans="2:10" x14ac:dyDescent="0.3">
      <c r="B67" s="1"/>
      <c r="C67" s="56"/>
      <c r="G67" s="33"/>
      <c r="H67" s="33"/>
      <c r="I67" s="33"/>
      <c r="J67" s="33"/>
    </row>
    <row r="68" spans="2:10" x14ac:dyDescent="0.3">
      <c r="B68" s="1"/>
      <c r="C68" s="56"/>
      <c r="G68" s="33"/>
      <c r="H68" s="33"/>
      <c r="I68" s="33"/>
      <c r="J68" s="33"/>
    </row>
    <row r="69" spans="2:10" x14ac:dyDescent="0.3">
      <c r="B69" s="1"/>
      <c r="C69" s="56"/>
      <c r="G69" s="33"/>
      <c r="H69" s="33"/>
      <c r="I69" s="33"/>
      <c r="J69" s="33"/>
    </row>
    <row r="70" spans="2:10" x14ac:dyDescent="0.3">
      <c r="B70" s="1"/>
      <c r="C70" s="56"/>
      <c r="G70" s="33"/>
      <c r="H70" s="33"/>
      <c r="I70" s="33"/>
      <c r="J70" s="33"/>
    </row>
    <row r="71" spans="2:10" x14ac:dyDescent="0.3">
      <c r="B71" s="1"/>
      <c r="C71" s="56"/>
      <c r="G71" s="33"/>
      <c r="H71" s="33"/>
      <c r="I71" s="33"/>
      <c r="J71" s="33"/>
    </row>
    <row r="72" spans="2:10" x14ac:dyDescent="0.3">
      <c r="B72" s="1"/>
      <c r="C72" s="56"/>
    </row>
    <row r="73" spans="2:10" x14ac:dyDescent="0.3">
      <c r="B73" s="1"/>
      <c r="C73" s="56"/>
    </row>
    <row r="74" spans="2:10" x14ac:dyDescent="0.3">
      <c r="B74" s="1"/>
      <c r="C74" s="56"/>
    </row>
    <row r="75" spans="2:10" x14ac:dyDescent="0.3">
      <c r="B75" s="1"/>
      <c r="C75" s="56"/>
    </row>
    <row r="76" spans="2:10" x14ac:dyDescent="0.3">
      <c r="B76" s="1"/>
      <c r="C76" s="56"/>
    </row>
    <row r="77" spans="2:10" x14ac:dyDescent="0.3">
      <c r="B77" s="1"/>
      <c r="C77" s="56"/>
      <c r="G77" s="37"/>
    </row>
    <row r="78" spans="2:10" x14ac:dyDescent="0.3">
      <c r="B78" s="1"/>
      <c r="C78" s="56"/>
      <c r="G78" s="37"/>
    </row>
    <row r="79" spans="2:10" x14ac:dyDescent="0.3">
      <c r="B79" s="1"/>
      <c r="C79" s="56"/>
      <c r="G79" s="37"/>
    </row>
    <row r="80" spans="2:10" x14ac:dyDescent="0.3">
      <c r="B80" s="1"/>
      <c r="C80" s="56"/>
      <c r="G80" s="37"/>
    </row>
    <row r="81" spans="2:7" x14ac:dyDescent="0.3">
      <c r="B81" s="1"/>
      <c r="C81" s="56"/>
      <c r="G81" s="37"/>
    </row>
    <row r="82" spans="2:7" x14ac:dyDescent="0.3">
      <c r="B82" s="1"/>
      <c r="C82" s="56"/>
      <c r="G82" s="37"/>
    </row>
    <row r="83" spans="2:7" x14ac:dyDescent="0.3">
      <c r="B83" s="1"/>
      <c r="C83" s="56"/>
      <c r="G83" s="37"/>
    </row>
    <row r="84" spans="2:7" x14ac:dyDescent="0.3">
      <c r="B84" s="1"/>
      <c r="C84" s="56"/>
      <c r="G84" s="37"/>
    </row>
    <row r="85" spans="2:7" x14ac:dyDescent="0.3">
      <c r="B85" s="1"/>
      <c r="C85" s="56"/>
      <c r="G85" s="37"/>
    </row>
    <row r="86" spans="2:7" x14ac:dyDescent="0.3">
      <c r="B86" s="1"/>
      <c r="C86" s="56"/>
      <c r="G86" s="37"/>
    </row>
    <row r="87" spans="2:7" x14ac:dyDescent="0.3">
      <c r="B87" s="1"/>
      <c r="C87" s="56"/>
    </row>
    <row r="88" spans="2:7" x14ac:dyDescent="0.3">
      <c r="B88" s="1"/>
      <c r="C88" s="56"/>
    </row>
    <row r="89" spans="2:7" x14ac:dyDescent="0.3">
      <c r="B89" s="1">
        <f>3350000/300</f>
        <v>11166.666666666666</v>
      </c>
      <c r="C89" s="56"/>
    </row>
    <row r="90" spans="2:7" x14ac:dyDescent="0.3">
      <c r="B90" s="1">
        <f>B89/10.764</f>
        <v>1037.4086461042982</v>
      </c>
      <c r="C90" s="56"/>
    </row>
    <row r="91" spans="2:7" x14ac:dyDescent="0.3">
      <c r="B91" s="1"/>
      <c r="C91" s="56"/>
    </row>
    <row r="92" spans="2:7" x14ac:dyDescent="0.3">
      <c r="B92" s="1"/>
      <c r="C92" s="56"/>
    </row>
    <row r="93" spans="2:7" x14ac:dyDescent="0.3">
      <c r="B93" s="1"/>
      <c r="C93" s="56"/>
    </row>
    <row r="94" spans="2:7" x14ac:dyDescent="0.3">
      <c r="B94" s="1"/>
      <c r="C94" s="56"/>
    </row>
    <row r="95" spans="2:7" x14ac:dyDescent="0.3">
      <c r="B95" s="1"/>
      <c r="C95" s="56"/>
    </row>
    <row r="96" spans="2:7" x14ac:dyDescent="0.3">
      <c r="B96" s="1"/>
      <c r="C96" s="56"/>
    </row>
    <row r="97" spans="2:3" x14ac:dyDescent="0.3">
      <c r="B97" s="1"/>
      <c r="C97" s="56"/>
    </row>
    <row r="98" spans="2:3" x14ac:dyDescent="0.3">
      <c r="B98" s="1"/>
      <c r="C98" s="56"/>
    </row>
    <row r="99" spans="2:3" x14ac:dyDescent="0.3">
      <c r="B99" s="1"/>
      <c r="C99" s="56"/>
    </row>
    <row r="100" spans="2:3" x14ac:dyDescent="0.3">
      <c r="B100" s="1"/>
      <c r="C100" s="56"/>
    </row>
    <row r="101" spans="2:3" x14ac:dyDescent="0.3">
      <c r="B101" s="1"/>
      <c r="C101" s="56"/>
    </row>
    <row r="102" spans="2:3" x14ac:dyDescent="0.3">
      <c r="B102" s="1"/>
      <c r="C102" s="56"/>
    </row>
    <row r="103" spans="2:3" x14ac:dyDescent="0.3">
      <c r="B103" s="1"/>
      <c r="C103" s="56"/>
    </row>
    <row r="104" spans="2:3" x14ac:dyDescent="0.3">
      <c r="B104" s="1"/>
      <c r="C104" s="56"/>
    </row>
    <row r="105" spans="2:3" x14ac:dyDescent="0.3">
      <c r="B105" s="1"/>
      <c r="C105" s="56"/>
    </row>
    <row r="106" spans="2:3" x14ac:dyDescent="0.3">
      <c r="B106" s="1"/>
      <c r="C106" s="56"/>
    </row>
    <row r="107" spans="2:3" x14ac:dyDescent="0.3">
      <c r="B107" s="1"/>
      <c r="C107" s="56"/>
    </row>
    <row r="108" spans="2:3" x14ac:dyDescent="0.3">
      <c r="B108" s="1"/>
      <c r="C108" s="56"/>
    </row>
    <row r="109" spans="2:3" x14ac:dyDescent="0.3">
      <c r="B109" s="1"/>
      <c r="C109" s="56"/>
    </row>
    <row r="110" spans="2:3" x14ac:dyDescent="0.3">
      <c r="B110" s="1"/>
      <c r="C110" s="56"/>
    </row>
    <row r="111" spans="2:3" x14ac:dyDescent="0.3">
      <c r="B111" s="1"/>
      <c r="C111" s="56"/>
    </row>
    <row r="112" spans="2:3" x14ac:dyDescent="0.3">
      <c r="B112" s="1"/>
      <c r="C112" s="56"/>
    </row>
    <row r="113" spans="2:3" x14ac:dyDescent="0.3">
      <c r="B113" s="1"/>
      <c r="C113" s="56"/>
    </row>
    <row r="114" spans="2:3" x14ac:dyDescent="0.3">
      <c r="B114" s="1"/>
      <c r="C114" s="56"/>
    </row>
    <row r="115" spans="2:3" x14ac:dyDescent="0.3">
      <c r="B115" s="1"/>
      <c r="C115" s="56"/>
    </row>
    <row r="116" spans="2:3" x14ac:dyDescent="0.3">
      <c r="B116" s="1"/>
      <c r="C116" s="56"/>
    </row>
    <row r="117" spans="2:3" x14ac:dyDescent="0.3">
      <c r="B117" s="1"/>
      <c r="C117" s="56"/>
    </row>
    <row r="118" spans="2:3" x14ac:dyDescent="0.3">
      <c r="B118" s="1"/>
      <c r="C118" s="56"/>
    </row>
    <row r="119" spans="2:3" x14ac:dyDescent="0.3">
      <c r="B119" s="1"/>
      <c r="C119" s="56"/>
    </row>
    <row r="120" spans="2:3" x14ac:dyDescent="0.3">
      <c r="B120" s="1"/>
      <c r="C120" s="56">
        <f>1969*10.764</f>
        <v>21194.315999999999</v>
      </c>
    </row>
    <row r="121" spans="2:3" x14ac:dyDescent="0.3">
      <c r="B121" s="1"/>
      <c r="C121" s="56"/>
    </row>
    <row r="122" spans="2:3" x14ac:dyDescent="0.3">
      <c r="B122" s="1"/>
      <c r="C122" s="56"/>
    </row>
    <row r="123" spans="2:3" x14ac:dyDescent="0.3">
      <c r="B123" s="1"/>
      <c r="C123" s="56"/>
    </row>
    <row r="124" spans="2:3" x14ac:dyDescent="0.3">
      <c r="B124" s="1"/>
      <c r="C124" s="56"/>
    </row>
    <row r="125" spans="2:3" x14ac:dyDescent="0.3">
      <c r="B125" s="1"/>
      <c r="C125" s="56"/>
    </row>
    <row r="126" spans="2:3" x14ac:dyDescent="0.3">
      <c r="B126" s="1"/>
      <c r="C126" s="56"/>
    </row>
    <row r="127" spans="2:3" x14ac:dyDescent="0.3">
      <c r="B127" s="1"/>
      <c r="C127" s="56"/>
    </row>
    <row r="128" spans="2:3" x14ac:dyDescent="0.3">
      <c r="B128" s="1"/>
      <c r="C128" s="56"/>
    </row>
    <row r="129" spans="2:3" x14ac:dyDescent="0.3">
      <c r="B129" s="1"/>
      <c r="C129" s="56"/>
    </row>
    <row r="130" spans="2:3" x14ac:dyDescent="0.3">
      <c r="B130" s="1"/>
      <c r="C130" s="56"/>
    </row>
    <row r="131" spans="2:3" x14ac:dyDescent="0.3">
      <c r="B131" s="1"/>
      <c r="C131" s="56"/>
    </row>
    <row r="132" spans="2:3" x14ac:dyDescent="0.3">
      <c r="B132" s="1"/>
      <c r="C132" s="56"/>
    </row>
    <row r="133" spans="2:3" x14ac:dyDescent="0.3">
      <c r="B133" s="1"/>
      <c r="C133" s="56"/>
    </row>
    <row r="134" spans="2:3" x14ac:dyDescent="0.3">
      <c r="B134" s="1"/>
      <c r="C134" s="56"/>
    </row>
    <row r="135" spans="2:3" x14ac:dyDescent="0.3">
      <c r="B135" s="1"/>
      <c r="C135" s="56"/>
    </row>
    <row r="136" spans="2:3" x14ac:dyDescent="0.3">
      <c r="B136" s="1"/>
      <c r="C136" s="56"/>
    </row>
    <row r="137" spans="2:3" x14ac:dyDescent="0.3">
      <c r="B137" s="1"/>
      <c r="C137" s="56"/>
    </row>
    <row r="138" spans="2:3" x14ac:dyDescent="0.3">
      <c r="B138" s="1"/>
      <c r="C138" s="56"/>
    </row>
    <row r="139" spans="2:3" x14ac:dyDescent="0.3">
      <c r="B139" s="1"/>
      <c r="C139" s="56"/>
    </row>
    <row r="140" spans="2:3" x14ac:dyDescent="0.3">
      <c r="B140" s="1"/>
      <c r="C140" s="56"/>
    </row>
    <row r="141" spans="2:3" x14ac:dyDescent="0.3">
      <c r="B141" s="1"/>
      <c r="C141" s="56"/>
    </row>
    <row r="142" spans="2:3" x14ac:dyDescent="0.3">
      <c r="B142" s="1"/>
      <c r="C142" s="56"/>
    </row>
    <row r="143" spans="2:3" x14ac:dyDescent="0.3">
      <c r="B143" s="1"/>
      <c r="C143" s="56"/>
    </row>
    <row r="144" spans="2:3" x14ac:dyDescent="0.3">
      <c r="B144" s="1"/>
      <c r="C144" s="56"/>
    </row>
    <row r="145" spans="2:3" x14ac:dyDescent="0.3">
      <c r="B145" s="1"/>
      <c r="C145" s="56"/>
    </row>
    <row r="146" spans="2:3" x14ac:dyDescent="0.3">
      <c r="B146" s="1"/>
      <c r="C146" s="56"/>
    </row>
    <row r="147" spans="2:3" x14ac:dyDescent="0.3">
      <c r="B147" s="1"/>
      <c r="C147" s="56"/>
    </row>
    <row r="148" spans="2:3" x14ac:dyDescent="0.3">
      <c r="B148" s="1"/>
      <c r="C148" s="56"/>
    </row>
    <row r="149" spans="2:3" x14ac:dyDescent="0.3">
      <c r="B149" s="1"/>
      <c r="C149" s="56"/>
    </row>
    <row r="150" spans="2:3" x14ac:dyDescent="0.3">
      <c r="B150" s="1"/>
      <c r="C150" s="56"/>
    </row>
    <row r="151" spans="2:3" x14ac:dyDescent="0.3">
      <c r="B151" s="1"/>
      <c r="C151" s="56"/>
    </row>
    <row r="152" spans="2:3" x14ac:dyDescent="0.3">
      <c r="B152" s="1"/>
      <c r="C152" s="56"/>
    </row>
    <row r="153" spans="2:3" x14ac:dyDescent="0.3">
      <c r="B153" s="1"/>
      <c r="C153" s="56"/>
    </row>
    <row r="154" spans="2:3" x14ac:dyDescent="0.3">
      <c r="B154" s="1"/>
      <c r="C154" s="56"/>
    </row>
    <row r="155" spans="2:3" x14ac:dyDescent="0.3">
      <c r="B155" s="1"/>
      <c r="C155" s="56"/>
    </row>
    <row r="156" spans="2:3" x14ac:dyDescent="0.3">
      <c r="B156" s="1"/>
      <c r="C156" s="56"/>
    </row>
    <row r="157" spans="2:3" x14ac:dyDescent="0.3">
      <c r="B157" s="1"/>
      <c r="C157" s="56"/>
    </row>
    <row r="158" spans="2:3" x14ac:dyDescent="0.3">
      <c r="B158" s="1"/>
      <c r="C158" s="56"/>
    </row>
    <row r="159" spans="2:3" x14ac:dyDescent="0.3">
      <c r="B159" s="1"/>
      <c r="C159" s="56"/>
    </row>
    <row r="160" spans="2:3" x14ac:dyDescent="0.3">
      <c r="B160" s="1"/>
      <c r="C160" s="56"/>
    </row>
    <row r="161" spans="2:3" x14ac:dyDescent="0.3">
      <c r="B161" s="1"/>
      <c r="C161" s="56"/>
    </row>
    <row r="162" spans="2:3" x14ac:dyDescent="0.3">
      <c r="B162" s="1"/>
      <c r="C162" s="56"/>
    </row>
    <row r="163" spans="2:3" x14ac:dyDescent="0.3">
      <c r="B163" s="1"/>
      <c r="C163" s="56"/>
    </row>
    <row r="164" spans="2:3" x14ac:dyDescent="0.3">
      <c r="B164" s="1"/>
      <c r="C164" s="56"/>
    </row>
    <row r="165" spans="2:3" x14ac:dyDescent="0.3">
      <c r="B165" s="1"/>
      <c r="C165" s="56"/>
    </row>
    <row r="166" spans="2:3" x14ac:dyDescent="0.3">
      <c r="B166" s="1"/>
      <c r="C166" s="56"/>
    </row>
    <row r="167" spans="2:3" x14ac:dyDescent="0.3">
      <c r="B167" s="1"/>
      <c r="C167" s="56"/>
    </row>
    <row r="168" spans="2:3" x14ac:dyDescent="0.3">
      <c r="B168" s="1"/>
      <c r="C168" s="56"/>
    </row>
    <row r="169" spans="2:3" x14ac:dyDescent="0.3">
      <c r="B169" s="1"/>
      <c r="C169" s="56"/>
    </row>
    <row r="170" spans="2:3" x14ac:dyDescent="0.3">
      <c r="B170" s="1"/>
      <c r="C170" s="56"/>
    </row>
    <row r="171" spans="2:3" x14ac:dyDescent="0.3">
      <c r="B171" s="1"/>
      <c r="C171" s="56"/>
    </row>
    <row r="172" spans="2:3" x14ac:dyDescent="0.3">
      <c r="B172" s="1"/>
      <c r="C172" s="56"/>
    </row>
    <row r="173" spans="2:3" x14ac:dyDescent="0.3">
      <c r="B173" s="1"/>
      <c r="C173" s="56"/>
    </row>
    <row r="174" spans="2:3" x14ac:dyDescent="0.3">
      <c r="B174" s="1"/>
      <c r="C174" s="56"/>
    </row>
    <row r="175" spans="2:3" x14ac:dyDescent="0.3">
      <c r="B175" s="1"/>
      <c r="C175" s="56"/>
    </row>
    <row r="176" spans="2:3" x14ac:dyDescent="0.3">
      <c r="B176" s="1"/>
      <c r="C176" s="56"/>
    </row>
    <row r="177" spans="2:3" x14ac:dyDescent="0.3">
      <c r="B177" s="1"/>
      <c r="C177" s="56"/>
    </row>
  </sheetData>
  <mergeCells count="6">
    <mergeCell ref="B22:C22"/>
    <mergeCell ref="B27:C27"/>
    <mergeCell ref="B32:C32"/>
    <mergeCell ref="B3:G3"/>
    <mergeCell ref="B13:C13"/>
    <mergeCell ref="B4:J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A1"/>
  <sheetViews>
    <sheetView workbookViewId="0">
      <selection activeCell="S29" sqref="S29:U29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3DB8B-8E78-42E6-A0D8-165C8EE32BF0}">
  <dimension ref="A1"/>
  <sheetViews>
    <sheetView workbookViewId="0">
      <selection activeCell="V25" sqref="V25:W25"/>
    </sheetView>
  </sheetViews>
  <sheetFormatPr defaultRowHeight="15" x14ac:dyDescent="0.25"/>
  <cols>
    <col min="22" max="22" width="14.5703125" customWidth="1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A1"/>
  <sheetViews>
    <sheetView workbookViewId="0">
      <selection activeCell="U14" sqref="U14:AA29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A1"/>
  <sheetViews>
    <sheetView topLeftCell="A2" workbookViewId="0">
      <selection activeCell="N15" sqref="N15:O1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 </vt:lpstr>
      <vt:lpstr>Sheet1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2024-02-15T08:26:24Z</dcterms:modified>
</cp:coreProperties>
</file>