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M15" i="1"/>
  <c r="T21" i="1"/>
  <c r="T8" i="1"/>
  <c r="T9" i="1" s="1"/>
  <c r="T6" i="1"/>
  <c r="T4" i="1"/>
  <c r="T3" i="1"/>
  <c r="T12" i="1" s="1"/>
  <c r="T10" i="1" l="1"/>
  <c r="T13" i="1" s="1"/>
  <c r="T16" i="1" s="1"/>
  <c r="T18" i="1" l="1"/>
  <c r="T17" i="1"/>
  <c r="T20" i="1"/>
  <c r="I12" i="1" l="1"/>
  <c r="P9" i="1"/>
  <c r="Q9" i="1"/>
  <c r="P7" i="1"/>
  <c r="P8" i="1"/>
  <c r="P6" i="1"/>
  <c r="J6" i="1"/>
  <c r="J8" i="1" s="1"/>
  <c r="I10" i="1"/>
  <c r="I9" i="1"/>
  <c r="I8" i="1"/>
  <c r="K7" i="1"/>
</calcChain>
</file>

<file path=xl/sharedStrings.xml><?xml version="1.0" encoding="utf-8"?>
<sst xmlns="http://schemas.openxmlformats.org/spreadsheetml/2006/main" count="22" uniqueCount="21">
  <si>
    <t>Carpet</t>
  </si>
  <si>
    <t>Encl. Bal</t>
  </si>
  <si>
    <t>Ex. Terrace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</si>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</sst>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T21"/>
  <sheetViews>
    <sheetView tabSelected="1" workbookViewId="0">
      <selection activeCell="T20" sqref="T20"/>
    </sheetView>
  </sheetViews>
  <sheetFormatPr defaultRowHeight="15" x14ac:dyDescent="0.25"/>
  <cols>
    <col min="9" max="10" width="12.5703125" bestFit="1" customWidth="1"/>
    <col min="11" max="11" width="9.28515625" bestFit="1" customWidth="1"/>
    <col min="19" max="19" width="19.5703125" bestFit="1" customWidth="1"/>
    <col min="20" max="20" width="12.140625" bestFit="1" customWidth="1"/>
  </cols>
  <sheetData>
    <row r="1" spans="9:20" ht="16.5" x14ac:dyDescent="0.3">
      <c r="S1" s="2" t="s">
        <v>3</v>
      </c>
      <c r="T1" s="3">
        <v>11800</v>
      </c>
    </row>
    <row r="2" spans="9:20" ht="82.5" x14ac:dyDescent="0.3">
      <c r="S2" s="4" t="s">
        <v>4</v>
      </c>
      <c r="T2" s="3">
        <v>2500</v>
      </c>
    </row>
    <row r="3" spans="9:20" ht="16.5" x14ac:dyDescent="0.3">
      <c r="S3" s="2" t="s">
        <v>5</v>
      </c>
      <c r="T3" s="3">
        <f>T1-T2</f>
        <v>9300</v>
      </c>
    </row>
    <row r="4" spans="9:20" ht="16.5" x14ac:dyDescent="0.3">
      <c r="S4" s="2" t="s">
        <v>6</v>
      </c>
      <c r="T4" s="3">
        <f>T2*1</f>
        <v>2500</v>
      </c>
    </row>
    <row r="5" spans="9:20" ht="16.5" x14ac:dyDescent="0.3">
      <c r="S5" s="2" t="s">
        <v>7</v>
      </c>
      <c r="T5" s="5">
        <v>5</v>
      </c>
    </row>
    <row r="6" spans="9:20" ht="16.5" x14ac:dyDescent="0.3">
      <c r="I6" s="1">
        <v>367</v>
      </c>
      <c r="J6" s="1">
        <f>I6*1.1</f>
        <v>403.70000000000005</v>
      </c>
      <c r="K6" s="1"/>
      <c r="L6" s="1"/>
      <c r="N6" t="s">
        <v>0</v>
      </c>
      <c r="O6">
        <v>23.648</v>
      </c>
      <c r="P6">
        <f>O6*10.764</f>
        <v>254.54707199999999</v>
      </c>
      <c r="Q6">
        <v>255</v>
      </c>
      <c r="S6" s="2" t="s">
        <v>8</v>
      </c>
      <c r="T6" s="5">
        <f>T7-T5</f>
        <v>55</v>
      </c>
    </row>
    <row r="7" spans="9:20" ht="16.5" x14ac:dyDescent="0.3">
      <c r="I7" s="1">
        <v>11600</v>
      </c>
      <c r="J7" s="1">
        <v>3000</v>
      </c>
      <c r="K7" s="1">
        <f>I7-J7</f>
        <v>8600</v>
      </c>
      <c r="L7" s="1"/>
      <c r="N7" t="s">
        <v>1</v>
      </c>
      <c r="O7">
        <v>6.4349999999999996</v>
      </c>
      <c r="P7">
        <f t="shared" ref="P7:P8" si="0">O7*10.764</f>
        <v>69.266339999999985</v>
      </c>
      <c r="Q7">
        <v>69</v>
      </c>
      <c r="S7" s="2" t="s">
        <v>9</v>
      </c>
      <c r="T7" s="5">
        <v>60</v>
      </c>
    </row>
    <row r="8" spans="9:20" ht="49.5" x14ac:dyDescent="0.3">
      <c r="I8" s="1">
        <f>I7*I6</f>
        <v>4257200</v>
      </c>
      <c r="J8" s="1">
        <f>J7*J6</f>
        <v>1211100.0000000002</v>
      </c>
      <c r="K8" s="1"/>
      <c r="L8" s="1"/>
      <c r="N8" t="s">
        <v>2</v>
      </c>
      <c r="O8">
        <v>4.0119999999999996</v>
      </c>
      <c r="P8">
        <f t="shared" si="0"/>
        <v>43.18516799999999</v>
      </c>
      <c r="Q8">
        <v>43</v>
      </c>
      <c r="S8" s="4" t="s">
        <v>10</v>
      </c>
      <c r="T8" s="5">
        <f>90*T5/T7</f>
        <v>7.5</v>
      </c>
    </row>
    <row r="9" spans="9:20" ht="16.5" x14ac:dyDescent="0.3">
      <c r="I9" s="1">
        <f>I8*90%</f>
        <v>3831480</v>
      </c>
      <c r="J9" s="1"/>
      <c r="K9" s="1"/>
      <c r="L9" s="1"/>
      <c r="P9">
        <f t="shared" ref="P9:Q9" si="1">SUM(P6:P8)</f>
        <v>366.99857999999995</v>
      </c>
      <c r="Q9">
        <f t="shared" si="1"/>
        <v>367</v>
      </c>
      <c r="S9" s="2"/>
      <c r="T9" s="6">
        <f>T8%</f>
        <v>7.4999999999999997E-2</v>
      </c>
    </row>
    <row r="10" spans="9:20" ht="16.5" x14ac:dyDescent="0.3">
      <c r="I10" s="1">
        <f>I8*80%</f>
        <v>3405760</v>
      </c>
      <c r="J10" s="1"/>
      <c r="K10" s="1"/>
      <c r="L10" s="1"/>
      <c r="S10" s="2" t="s">
        <v>11</v>
      </c>
      <c r="T10" s="3">
        <f>T4*T9</f>
        <v>187.5</v>
      </c>
    </row>
    <row r="11" spans="9:20" ht="16.5" x14ac:dyDescent="0.3">
      <c r="I11" s="1"/>
      <c r="J11" s="1"/>
      <c r="K11" s="1"/>
      <c r="L11" s="1"/>
      <c r="S11" s="2" t="s">
        <v>12</v>
      </c>
      <c r="T11" s="3">
        <v>2313</v>
      </c>
    </row>
    <row r="12" spans="9:20" ht="16.5" x14ac:dyDescent="0.3">
      <c r="I12" s="1">
        <f>I8*0.03/12</f>
        <v>10643</v>
      </c>
      <c r="J12" s="1"/>
      <c r="K12" s="1"/>
      <c r="L12" s="1"/>
      <c r="S12" s="2" t="s">
        <v>5</v>
      </c>
      <c r="T12" s="3">
        <f>T3</f>
        <v>9300</v>
      </c>
    </row>
    <row r="13" spans="9:20" ht="16.5" x14ac:dyDescent="0.3">
      <c r="S13" s="2" t="s">
        <v>13</v>
      </c>
      <c r="T13" s="3">
        <f>T12+T11</f>
        <v>11613</v>
      </c>
    </row>
    <row r="14" spans="9:20" ht="16.5" x14ac:dyDescent="0.3">
      <c r="M14">
        <v>26620</v>
      </c>
      <c r="S14" s="2"/>
      <c r="T14" s="5"/>
    </row>
    <row r="15" spans="9:20" ht="16.5" x14ac:dyDescent="0.3">
      <c r="M15">
        <f>M14/10.764</f>
        <v>2473.0583426235603</v>
      </c>
      <c r="S15" s="7" t="s">
        <v>14</v>
      </c>
      <c r="T15" s="8">
        <v>367</v>
      </c>
    </row>
    <row r="16" spans="9:20" ht="16.5" x14ac:dyDescent="0.3">
      <c r="S16" s="7" t="s">
        <v>15</v>
      </c>
      <c r="T16" s="9">
        <f>T13*T15</f>
        <v>4261971</v>
      </c>
    </row>
    <row r="17" spans="19:20" ht="16.5" x14ac:dyDescent="0.3">
      <c r="S17" s="10" t="s">
        <v>16</v>
      </c>
      <c r="T17" s="11">
        <f>T16*90%</f>
        <v>3835773.9</v>
      </c>
    </row>
    <row r="18" spans="19:20" ht="16.5" x14ac:dyDescent="0.3">
      <c r="S18" s="10" t="s">
        <v>17</v>
      </c>
      <c r="T18" s="11">
        <f>T16*80%</f>
        <v>3409576.8000000003</v>
      </c>
    </row>
    <row r="19" spans="19:20" ht="16.5" x14ac:dyDescent="0.3">
      <c r="S19" s="10" t="s">
        <v>18</v>
      </c>
      <c r="T19" s="11">
        <f>403.7*T2</f>
        <v>1009250</v>
      </c>
    </row>
    <row r="20" spans="19:20" ht="16.5" x14ac:dyDescent="0.3">
      <c r="S20" s="12" t="s">
        <v>19</v>
      </c>
      <c r="T20" s="11">
        <f>T16*0.025/12</f>
        <v>8879.1062500000007</v>
      </c>
    </row>
    <row r="21" spans="19:20" ht="16.5" x14ac:dyDescent="0.3">
      <c r="S21" s="13" t="s">
        <v>20</v>
      </c>
      <c r="T21" s="14">
        <f>T15*11627</f>
        <v>4267109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2024-02-10T10:28:46Z</dcterms:modified>
</cp:coreProperties>
</file>